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65" windowWidth="14805" windowHeight="7950" firstSheet="3" activeTab="3"/>
  </bookViews>
  <sheets>
    <sheet name="SP148" sheetId="1" state="hidden" r:id="rId1"/>
    <sheet name="BPR207" sheetId="2" state="hidden" r:id="rId2"/>
    <sheet name="2PVWS10" sheetId="3" state="hidden" r:id="rId3"/>
    <sheet name="Arkere" sheetId="4" r:id="rId4"/>
    <sheet name="Sheet1" sheetId="5" r:id="rId5"/>
  </sheets>
  <calcPr calcId="145621"/>
</workbook>
</file>

<file path=xl/calcChain.xml><?xml version="1.0" encoding="utf-8"?>
<calcChain xmlns="http://schemas.openxmlformats.org/spreadsheetml/2006/main">
  <c r="G15" i="4" l="1"/>
  <c r="F15" i="4"/>
  <c r="H12" i="4" l="1"/>
  <c r="H15" i="4" s="1"/>
  <c r="H11" i="4"/>
  <c r="D27" i="3" l="1"/>
  <c r="D10" i="3"/>
  <c r="D11" i="3"/>
  <c r="D12" i="3"/>
  <c r="D13" i="3"/>
  <c r="D14" i="3"/>
  <c r="D9" i="3"/>
  <c r="D27" i="2"/>
  <c r="D20" i="2"/>
  <c r="D21" i="2" s="1"/>
  <c r="D10" i="2"/>
  <c r="D11" i="2"/>
  <c r="D12" i="2"/>
  <c r="D13" i="2"/>
  <c r="D14" i="2"/>
  <c r="D9" i="2"/>
  <c r="D30" i="1"/>
  <c r="D10" i="1"/>
  <c r="D15" i="1" s="1"/>
  <c r="D11" i="1"/>
  <c r="D12" i="1"/>
  <c r="D13" i="1"/>
  <c r="D14" i="1"/>
  <c r="D9" i="1"/>
  <c r="D18" i="3" l="1"/>
  <c r="D15" i="3"/>
  <c r="D15" i="2"/>
</calcChain>
</file>

<file path=xl/sharedStrings.xml><?xml version="1.0" encoding="utf-8"?>
<sst xmlns="http://schemas.openxmlformats.org/spreadsheetml/2006/main" count="154" uniqueCount="77">
  <si>
    <t>SL</t>
  </si>
  <si>
    <t>RRNUM</t>
  </si>
  <si>
    <t>SP148</t>
  </si>
  <si>
    <t>SLOW</t>
  </si>
  <si>
    <t>RATING REPORT</t>
  </si>
  <si>
    <t>MONTH</t>
  </si>
  <si>
    <t>BILLED UNITS</t>
  </si>
  <si>
    <t>SLOW UNITS</t>
  </si>
  <si>
    <t>TOTAL SLOW UNITS</t>
  </si>
  <si>
    <t>SL.NUM</t>
  </si>
  <si>
    <t>DEC-21 TO APR-22</t>
  </si>
  <si>
    <t>UNITS</t>
  </si>
  <si>
    <t>RATE</t>
  </si>
  <si>
    <t>Rs.4.95/UNIT</t>
  </si>
  <si>
    <t>EC1</t>
  </si>
  <si>
    <t>24284*4.95</t>
  </si>
  <si>
    <t>Rs.120206</t>
  </si>
  <si>
    <t>EC2</t>
  </si>
  <si>
    <t>5222*5</t>
  </si>
  <si>
    <t>Rs.26110</t>
  </si>
  <si>
    <t>EC1+EC2</t>
  </si>
  <si>
    <t>TAX @9% ON EC</t>
  </si>
  <si>
    <t>TOTAL</t>
  </si>
  <si>
    <t>ACTUAL BBC AMOUNT</t>
  </si>
  <si>
    <t>DEMANDED AND COLLECTED</t>
  </si>
  <si>
    <t>DIFFERENCE TO BE COLLECTED</t>
  </si>
  <si>
    <t>Rs.159484</t>
  </si>
  <si>
    <t>Rs.112608</t>
  </si>
  <si>
    <t>Rs.46876</t>
  </si>
  <si>
    <t>CALCULATION:</t>
  </si>
  <si>
    <t>BPR207</t>
  </si>
  <si>
    <t>TARIFF</t>
  </si>
  <si>
    <t>LT6(A)WS</t>
  </si>
  <si>
    <t>EC</t>
  </si>
  <si>
    <t>2PVWS10</t>
  </si>
  <si>
    <t>Rs.4.95</t>
  </si>
  <si>
    <t>Rs.97268</t>
  </si>
  <si>
    <t>Rs.8754</t>
  </si>
  <si>
    <t>Rs.106022</t>
  </si>
  <si>
    <t>(61.9/38.1)*1580</t>
  </si>
  <si>
    <t>(43.12/56.88)*1011</t>
  </si>
  <si>
    <t>(29.98/70.02)*12201</t>
  </si>
  <si>
    <t>Sl.No</t>
  </si>
  <si>
    <t>RRNO</t>
  </si>
  <si>
    <t>Tariff</t>
  </si>
  <si>
    <t>REASON</t>
  </si>
  <si>
    <t>PERIOD</t>
  </si>
  <si>
    <t>TAX</t>
  </si>
  <si>
    <t>MNR</t>
  </si>
  <si>
    <t>MBO</t>
  </si>
  <si>
    <t>11/22</t>
  </si>
  <si>
    <t>Arkere 01/2022 TO 12/2022 LT-6 AUDIT SHORT CLAIM</t>
  </si>
  <si>
    <t>ACASL-17</t>
  </si>
  <si>
    <t>LT-6</t>
  </si>
  <si>
    <t>FC</t>
  </si>
  <si>
    <t>09/22</t>
  </si>
  <si>
    <t>AASL-18</t>
  </si>
  <si>
    <t>AASL-22</t>
  </si>
  <si>
    <t>10/22</t>
  </si>
  <si>
    <t>AASL-19</t>
  </si>
  <si>
    <t>AASL-21</t>
  </si>
  <si>
    <t>AASL-23</t>
  </si>
  <si>
    <t>AASL-20</t>
  </si>
  <si>
    <t>GHSL-1A</t>
  </si>
  <si>
    <t>04/22</t>
  </si>
  <si>
    <t>KLKSL-2</t>
  </si>
  <si>
    <t>LT-6(B)</t>
  </si>
  <si>
    <t>ABHWS-59</t>
  </si>
  <si>
    <t>02/22</t>
  </si>
  <si>
    <t>VHP3</t>
  </si>
  <si>
    <t>MNR W/A</t>
  </si>
  <si>
    <t>NOV/22 &amp; DEC/22</t>
  </si>
  <si>
    <t xml:space="preserve">JAN 11 TO FEB 01 NO OF DAYS FC </t>
  </si>
  <si>
    <t>READING DATE CHANGE NO OF DAYS FC CALUCALATION IN TRM</t>
  </si>
  <si>
    <t>OK</t>
  </si>
  <si>
    <t xml:space="preserve">                                   REMARKS</t>
  </si>
  <si>
    <t>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</si>
</sst>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333333"/>
      <name val="Arial"/>
      <family val="2"/>
    </font>
    <font>
      <b/>
      <sz val="13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2" fontId="0" fillId="0" borderId="0" xfId="0" applyNumberFormat="1"/>
    <xf numFmtId="0" fontId="1" fillId="0" borderId="0" xfId="0" applyFont="1"/>
    <xf numFmtId="0" fontId="0" fillId="0" borderId="1" xfId="0" applyBorder="1" applyAlignment="1">
      <alignment horizontal="center"/>
    </xf>
    <xf numFmtId="10" fontId="0" fillId="0" borderId="1" xfId="0" applyNumberFormat="1" applyBorder="1" applyAlignment="1">
      <alignment horizontal="center"/>
    </xf>
    <xf numFmtId="17" fontId="0" fillId="0" borderId="1" xfId="0" applyNumberForma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0" fillId="0" borderId="1" xfId="0" applyBorder="1"/>
    <xf numFmtId="17" fontId="0" fillId="0" borderId="1" xfId="0" applyNumberFormat="1" applyBorder="1"/>
    <xf numFmtId="1" fontId="0" fillId="0" borderId="1" xfId="0" applyNumberFormat="1" applyBorder="1"/>
    <xf numFmtId="1" fontId="1" fillId="0" borderId="1" xfId="0" applyNumberFormat="1" applyFont="1" applyBorder="1"/>
    <xf numFmtId="17" fontId="0" fillId="0" borderId="0" xfId="0" applyNumberFormat="1" applyAlignment="1">
      <alignment horizontal="left"/>
    </xf>
    <xf numFmtId="0" fontId="1" fillId="0" borderId="0" xfId="0" applyFont="1" applyBorder="1"/>
    <xf numFmtId="1" fontId="1" fillId="0" borderId="0" xfId="0" applyNumberFormat="1" applyFont="1" applyBorder="1"/>
    <xf numFmtId="0" fontId="0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0" fillId="0" borderId="0" xfId="0" applyFont="1"/>
    <xf numFmtId="17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left"/>
    </xf>
    <xf numFmtId="0" fontId="2" fillId="0" borderId="1" xfId="0" applyFont="1" applyBorder="1"/>
    <xf numFmtId="0" fontId="4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/>
    <xf numFmtId="0" fontId="5" fillId="0" borderId="1" xfId="0" quotePrefix="1" applyFont="1" applyFill="1" applyBorder="1"/>
    <xf numFmtId="0" fontId="5" fillId="0" borderId="1" xfId="0" applyFont="1" applyFill="1" applyBorder="1" applyAlignment="1">
      <alignment horizontal="right"/>
    </xf>
    <xf numFmtId="0" fontId="4" fillId="0" borderId="1" xfId="0" applyFont="1" applyFill="1" applyBorder="1"/>
    <xf numFmtId="0" fontId="4" fillId="0" borderId="4" xfId="0" applyFont="1" applyFill="1" applyBorder="1"/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workbookViewId="0">
      <selection activeCell="I15" sqref="I15"/>
    </sheetView>
  </sheetViews>
  <sheetFormatPr defaultRowHeight="15" x14ac:dyDescent="0.25"/>
  <cols>
    <col min="1" max="1" width="15.28515625" customWidth="1"/>
    <col min="2" max="2" width="27.42578125" customWidth="1"/>
    <col min="3" max="3" width="17.5703125" customWidth="1"/>
    <col min="4" max="4" width="12.85546875" customWidth="1"/>
  </cols>
  <sheetData>
    <row r="1" spans="1:5" x14ac:dyDescent="0.25">
      <c r="A1" s="3" t="s">
        <v>0</v>
      </c>
      <c r="B1" s="3">
        <v>1</v>
      </c>
    </row>
    <row r="2" spans="1:5" x14ac:dyDescent="0.25">
      <c r="A2" s="6" t="s">
        <v>1</v>
      </c>
      <c r="B2" s="6" t="s">
        <v>2</v>
      </c>
    </row>
    <row r="3" spans="1:5" x14ac:dyDescent="0.25">
      <c r="A3" s="15" t="s">
        <v>31</v>
      </c>
      <c r="B3" s="16" t="s">
        <v>32</v>
      </c>
    </row>
    <row r="4" spans="1:5" x14ac:dyDescent="0.25">
      <c r="A4" s="3" t="s">
        <v>3</v>
      </c>
      <c r="B4" s="4">
        <v>0.29980000000000001</v>
      </c>
    </row>
    <row r="5" spans="1:5" x14ac:dyDescent="0.25">
      <c r="A5" s="3" t="s">
        <v>4</v>
      </c>
      <c r="B5" s="5">
        <v>44682</v>
      </c>
    </row>
    <row r="8" spans="1:5" x14ac:dyDescent="0.25">
      <c r="A8" s="7" t="s">
        <v>9</v>
      </c>
      <c r="B8" s="7" t="s">
        <v>5</v>
      </c>
      <c r="C8" s="7" t="s">
        <v>6</v>
      </c>
      <c r="D8" s="7" t="s">
        <v>7</v>
      </c>
    </row>
    <row r="9" spans="1:5" x14ac:dyDescent="0.25">
      <c r="A9" s="8">
        <v>1</v>
      </c>
      <c r="B9" s="9">
        <v>44682</v>
      </c>
      <c r="C9" s="8">
        <v>12201</v>
      </c>
      <c r="D9" s="10">
        <f>(29.98/70.02)*C9</f>
        <v>5224.021422450729</v>
      </c>
      <c r="E9" t="s">
        <v>41</v>
      </c>
    </row>
    <row r="10" spans="1:5" x14ac:dyDescent="0.25">
      <c r="A10" s="8">
        <v>2</v>
      </c>
      <c r="B10" s="9">
        <v>44652</v>
      </c>
      <c r="C10" s="8">
        <v>14049</v>
      </c>
      <c r="D10" s="10">
        <f t="shared" ref="D10:D14" si="0">(29.98/70.02)*C10</f>
        <v>6015.2673521850911</v>
      </c>
    </row>
    <row r="11" spans="1:5" x14ac:dyDescent="0.25">
      <c r="A11" s="8">
        <v>3</v>
      </c>
      <c r="B11" s="9">
        <v>44621</v>
      </c>
      <c r="C11" s="8">
        <v>12978</v>
      </c>
      <c r="D11" s="10">
        <f t="shared" si="0"/>
        <v>5556.7043701799494</v>
      </c>
    </row>
    <row r="12" spans="1:5" x14ac:dyDescent="0.25">
      <c r="A12" s="8">
        <v>4</v>
      </c>
      <c r="B12" s="9">
        <v>44593</v>
      </c>
      <c r="C12" s="8">
        <v>14322</v>
      </c>
      <c r="D12" s="10">
        <f t="shared" si="0"/>
        <v>6132.1559554413034</v>
      </c>
    </row>
    <row r="13" spans="1:5" x14ac:dyDescent="0.25">
      <c r="A13" s="8">
        <v>5</v>
      </c>
      <c r="B13" s="9">
        <v>44562</v>
      </c>
      <c r="C13" s="8">
        <v>14700</v>
      </c>
      <c r="D13" s="10">
        <f t="shared" si="0"/>
        <v>6294.0017137960594</v>
      </c>
    </row>
    <row r="14" spans="1:5" x14ac:dyDescent="0.25">
      <c r="A14" s="8">
        <v>6</v>
      </c>
      <c r="B14" s="9">
        <v>44531</v>
      </c>
      <c r="C14" s="8">
        <v>667</v>
      </c>
      <c r="D14" s="10">
        <f t="shared" si="0"/>
        <v>285.58497572122252</v>
      </c>
    </row>
    <row r="15" spans="1:5" x14ac:dyDescent="0.25">
      <c r="A15" s="8"/>
      <c r="B15" s="8"/>
      <c r="C15" s="7" t="s">
        <v>8</v>
      </c>
      <c r="D15" s="11">
        <f>SUM(D9:D14)</f>
        <v>29507.735789774357</v>
      </c>
    </row>
    <row r="17" spans="2:4" x14ac:dyDescent="0.25">
      <c r="B17" s="2" t="s">
        <v>29</v>
      </c>
    </row>
    <row r="18" spans="2:4" x14ac:dyDescent="0.25">
      <c r="B18" s="8" t="s">
        <v>10</v>
      </c>
      <c r="C18" s="8" t="s">
        <v>11</v>
      </c>
      <c r="D18" s="10">
        <v>24284</v>
      </c>
    </row>
    <row r="19" spans="2:4" x14ac:dyDescent="0.25">
      <c r="B19" s="8"/>
      <c r="C19" s="8" t="s">
        <v>12</v>
      </c>
      <c r="D19" s="8" t="s">
        <v>13</v>
      </c>
    </row>
    <row r="20" spans="2:4" x14ac:dyDescent="0.25">
      <c r="B20" s="8"/>
      <c r="C20" s="8" t="s">
        <v>14</v>
      </c>
      <c r="D20" s="8" t="s">
        <v>15</v>
      </c>
    </row>
    <row r="21" spans="2:4" x14ac:dyDescent="0.25">
      <c r="B21" s="8"/>
      <c r="C21" s="8"/>
      <c r="D21" s="7" t="s">
        <v>16</v>
      </c>
    </row>
    <row r="22" spans="2:4" x14ac:dyDescent="0.25">
      <c r="B22" s="8"/>
      <c r="C22" s="8"/>
      <c r="D22" s="8"/>
    </row>
    <row r="23" spans="2:4" x14ac:dyDescent="0.25">
      <c r="B23" s="19">
        <v>44682</v>
      </c>
      <c r="C23" s="8" t="s">
        <v>11</v>
      </c>
      <c r="D23" s="8">
        <v>5222</v>
      </c>
    </row>
    <row r="24" spans="2:4" x14ac:dyDescent="0.25">
      <c r="B24" s="8"/>
      <c r="C24" s="8" t="s">
        <v>12</v>
      </c>
      <c r="D24" s="8">
        <v>5</v>
      </c>
    </row>
    <row r="25" spans="2:4" x14ac:dyDescent="0.25">
      <c r="B25" s="8"/>
      <c r="C25" s="8" t="s">
        <v>17</v>
      </c>
      <c r="D25" s="8" t="s">
        <v>18</v>
      </c>
    </row>
    <row r="26" spans="2:4" x14ac:dyDescent="0.25">
      <c r="B26" s="8"/>
      <c r="C26" s="8"/>
      <c r="D26" s="7" t="s">
        <v>19</v>
      </c>
    </row>
    <row r="27" spans="2:4" x14ac:dyDescent="0.25">
      <c r="B27" s="8"/>
      <c r="C27" s="8"/>
      <c r="D27" s="8"/>
    </row>
    <row r="28" spans="2:4" x14ac:dyDescent="0.25">
      <c r="B28" s="8"/>
      <c r="C28" s="8" t="s">
        <v>20</v>
      </c>
      <c r="D28" s="8">
        <v>146316</v>
      </c>
    </row>
    <row r="29" spans="2:4" x14ac:dyDescent="0.25">
      <c r="B29" s="8"/>
      <c r="C29" s="8" t="s">
        <v>21</v>
      </c>
      <c r="D29" s="10">
        <v>13168.439999999999</v>
      </c>
    </row>
    <row r="30" spans="2:4" x14ac:dyDescent="0.25">
      <c r="B30" s="8"/>
      <c r="C30" s="7" t="s">
        <v>22</v>
      </c>
      <c r="D30" s="11">
        <f>SUM(D28:D29)</f>
        <v>159484.44</v>
      </c>
    </row>
    <row r="31" spans="2:4" x14ac:dyDescent="0.25">
      <c r="C31" s="13"/>
      <c r="D31" s="14"/>
    </row>
    <row r="33" spans="2:3" x14ac:dyDescent="0.25">
      <c r="B33" s="8" t="s">
        <v>23</v>
      </c>
      <c r="C33" s="8" t="s">
        <v>26</v>
      </c>
    </row>
    <row r="34" spans="2:3" x14ac:dyDescent="0.25">
      <c r="B34" s="8" t="s">
        <v>24</v>
      </c>
      <c r="C34" s="8" t="s">
        <v>27</v>
      </c>
    </row>
    <row r="35" spans="2:3" x14ac:dyDescent="0.25">
      <c r="B35" s="7" t="s">
        <v>25</v>
      </c>
      <c r="C35" s="7" t="s">
        <v>28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workbookViewId="0">
      <selection activeCell="A32" sqref="A32"/>
    </sheetView>
  </sheetViews>
  <sheetFormatPr defaultColWidth="13.42578125" defaultRowHeight="15" x14ac:dyDescent="0.25"/>
  <cols>
    <col min="3" max="3" width="15.7109375" customWidth="1"/>
  </cols>
  <sheetData>
    <row r="1" spans="1:5" x14ac:dyDescent="0.25">
      <c r="A1" s="3" t="s">
        <v>0</v>
      </c>
      <c r="B1" s="3">
        <v>2</v>
      </c>
    </row>
    <row r="2" spans="1:5" x14ac:dyDescent="0.25">
      <c r="A2" s="6" t="s">
        <v>1</v>
      </c>
      <c r="B2" s="6" t="s">
        <v>30</v>
      </c>
    </row>
    <row r="3" spans="1:5" s="18" customFormat="1" x14ac:dyDescent="0.25">
      <c r="A3" s="15" t="s">
        <v>31</v>
      </c>
      <c r="B3" s="17" t="s">
        <v>32</v>
      </c>
    </row>
    <row r="4" spans="1:5" x14ac:dyDescent="0.25">
      <c r="A4" s="3" t="s">
        <v>3</v>
      </c>
      <c r="B4" s="4">
        <v>0.43120000000000003</v>
      </c>
    </row>
    <row r="5" spans="1:5" x14ac:dyDescent="0.25">
      <c r="A5" s="3" t="s">
        <v>4</v>
      </c>
      <c r="B5" s="5">
        <v>44896</v>
      </c>
    </row>
    <row r="8" spans="1:5" x14ac:dyDescent="0.25">
      <c r="A8" s="7" t="s">
        <v>9</v>
      </c>
      <c r="B8" s="7" t="s">
        <v>5</v>
      </c>
      <c r="C8" s="7" t="s">
        <v>6</v>
      </c>
      <c r="D8" s="7" t="s">
        <v>7</v>
      </c>
    </row>
    <row r="9" spans="1:5" x14ac:dyDescent="0.25">
      <c r="A9" s="8">
        <v>1</v>
      </c>
      <c r="B9" s="9">
        <v>44896</v>
      </c>
      <c r="C9" s="8">
        <v>1011</v>
      </c>
      <c r="D9" s="10">
        <f>0.76*C9</f>
        <v>768.36</v>
      </c>
      <c r="E9" s="1" t="s">
        <v>40</v>
      </c>
    </row>
    <row r="10" spans="1:5" x14ac:dyDescent="0.25">
      <c r="A10" s="8">
        <v>2</v>
      </c>
      <c r="B10" s="9">
        <v>44866</v>
      </c>
      <c r="C10" s="8">
        <v>1324</v>
      </c>
      <c r="D10" s="10">
        <f t="shared" ref="D10:D14" si="0">0.76*C10</f>
        <v>1006.24</v>
      </c>
    </row>
    <row r="11" spans="1:5" x14ac:dyDescent="0.25">
      <c r="A11" s="8">
        <v>3</v>
      </c>
      <c r="B11" s="9">
        <v>44835</v>
      </c>
      <c r="C11" s="8">
        <v>1636</v>
      </c>
      <c r="D11" s="10">
        <f t="shared" si="0"/>
        <v>1243.3600000000001</v>
      </c>
    </row>
    <row r="12" spans="1:5" x14ac:dyDescent="0.25">
      <c r="A12" s="8">
        <v>4</v>
      </c>
      <c r="B12" s="9">
        <v>44805</v>
      </c>
      <c r="C12" s="8">
        <v>2030</v>
      </c>
      <c r="D12" s="10">
        <f t="shared" si="0"/>
        <v>1542.8</v>
      </c>
    </row>
    <row r="13" spans="1:5" x14ac:dyDescent="0.25">
      <c r="A13" s="8">
        <v>5</v>
      </c>
      <c r="B13" s="9">
        <v>44774</v>
      </c>
      <c r="C13" s="8">
        <v>1718</v>
      </c>
      <c r="D13" s="10">
        <f t="shared" si="0"/>
        <v>1305.68</v>
      </c>
    </row>
    <row r="14" spans="1:5" x14ac:dyDescent="0.25">
      <c r="A14" s="8">
        <v>6</v>
      </c>
      <c r="B14" s="9">
        <v>44743</v>
      </c>
      <c r="C14" s="8">
        <v>1828</v>
      </c>
      <c r="D14" s="10">
        <f t="shared" si="0"/>
        <v>1389.28</v>
      </c>
    </row>
    <row r="15" spans="1:5" x14ac:dyDescent="0.25">
      <c r="A15" s="8"/>
      <c r="B15" s="8"/>
      <c r="C15" s="7" t="s">
        <v>8</v>
      </c>
      <c r="D15" s="11">
        <f>SUM(D9:D14)</f>
        <v>7255.72</v>
      </c>
    </row>
    <row r="17" spans="2:4" x14ac:dyDescent="0.25">
      <c r="B17" s="2" t="s">
        <v>29</v>
      </c>
    </row>
    <row r="18" spans="2:4" x14ac:dyDescent="0.25">
      <c r="B18" s="12"/>
      <c r="C18" s="8" t="s">
        <v>11</v>
      </c>
      <c r="D18" s="8">
        <v>7256</v>
      </c>
    </row>
    <row r="19" spans="2:4" x14ac:dyDescent="0.25">
      <c r="C19" s="8" t="s">
        <v>12</v>
      </c>
      <c r="D19" s="8">
        <v>5</v>
      </c>
    </row>
    <row r="20" spans="2:4" x14ac:dyDescent="0.25">
      <c r="C20" s="8" t="s">
        <v>33</v>
      </c>
      <c r="D20" s="8">
        <f>D18*D19</f>
        <v>36280</v>
      </c>
    </row>
    <row r="21" spans="2:4" x14ac:dyDescent="0.25">
      <c r="C21" s="8" t="s">
        <v>21</v>
      </c>
      <c r="D21" s="10">
        <f>D20*9%</f>
        <v>3265.2</v>
      </c>
    </row>
    <row r="22" spans="2:4" x14ac:dyDescent="0.25">
      <c r="C22" s="7" t="s">
        <v>22</v>
      </c>
      <c r="D22" s="11">
        <v>39545</v>
      </c>
    </row>
    <row r="23" spans="2:4" x14ac:dyDescent="0.25">
      <c r="C23" s="13"/>
      <c r="D23" s="14"/>
    </row>
    <row r="25" spans="2:4" x14ac:dyDescent="0.25">
      <c r="B25" s="8" t="s">
        <v>23</v>
      </c>
      <c r="C25" s="8"/>
      <c r="D25" s="8">
        <v>39545</v>
      </c>
    </row>
    <row r="26" spans="2:4" x14ac:dyDescent="0.25">
      <c r="B26" s="8" t="s">
        <v>24</v>
      </c>
      <c r="C26" s="8"/>
      <c r="D26" s="8">
        <v>10237</v>
      </c>
    </row>
    <row r="27" spans="2:4" x14ac:dyDescent="0.25">
      <c r="B27" s="7" t="s">
        <v>25</v>
      </c>
      <c r="C27" s="7"/>
      <c r="D27" s="7">
        <f>D25-D26</f>
        <v>29308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workbookViewId="0">
      <selection activeCell="F13" sqref="F13"/>
    </sheetView>
  </sheetViews>
  <sheetFormatPr defaultColWidth="13.42578125" defaultRowHeight="15" x14ac:dyDescent="0.25"/>
  <cols>
    <col min="3" max="3" width="15.7109375" customWidth="1"/>
  </cols>
  <sheetData>
    <row r="1" spans="1:6" x14ac:dyDescent="0.25">
      <c r="A1" s="3" t="s">
        <v>0</v>
      </c>
      <c r="B1" s="3">
        <v>3</v>
      </c>
    </row>
    <row r="2" spans="1:6" x14ac:dyDescent="0.25">
      <c r="A2" s="6" t="s">
        <v>1</v>
      </c>
      <c r="B2" s="6" t="s">
        <v>34</v>
      </c>
    </row>
    <row r="3" spans="1:6" s="18" customFormat="1" x14ac:dyDescent="0.25">
      <c r="A3" s="15" t="s">
        <v>31</v>
      </c>
      <c r="B3" s="21" t="s">
        <v>32</v>
      </c>
    </row>
    <row r="4" spans="1:6" x14ac:dyDescent="0.25">
      <c r="A4" s="3" t="s">
        <v>3</v>
      </c>
      <c r="B4" s="4">
        <v>0.61899999999999999</v>
      </c>
    </row>
    <row r="5" spans="1:6" x14ac:dyDescent="0.25">
      <c r="A5" s="3" t="s">
        <v>4</v>
      </c>
      <c r="B5" s="5">
        <v>44593</v>
      </c>
    </row>
    <row r="8" spans="1:6" x14ac:dyDescent="0.25">
      <c r="A8" s="7" t="s">
        <v>9</v>
      </c>
      <c r="B8" s="7" t="s">
        <v>5</v>
      </c>
      <c r="C8" s="7" t="s">
        <v>6</v>
      </c>
      <c r="D8" s="7" t="s">
        <v>7</v>
      </c>
    </row>
    <row r="9" spans="1:6" x14ac:dyDescent="0.25">
      <c r="A9" s="8">
        <v>1</v>
      </c>
      <c r="B9" s="9">
        <v>44593</v>
      </c>
      <c r="C9" s="8">
        <v>1580</v>
      </c>
      <c r="D9" s="10">
        <f>1.624*C9</f>
        <v>2565.92</v>
      </c>
      <c r="E9" s="1" t="s">
        <v>39</v>
      </c>
      <c r="F9" s="1"/>
    </row>
    <row r="10" spans="1:6" x14ac:dyDescent="0.25">
      <c r="A10" s="8">
        <v>2</v>
      </c>
      <c r="B10" s="9">
        <v>44562</v>
      </c>
      <c r="C10" s="8">
        <v>1360</v>
      </c>
      <c r="D10" s="10">
        <f t="shared" ref="D10:D14" si="0">1.624*C10</f>
        <v>2208.6400000000003</v>
      </c>
    </row>
    <row r="11" spans="1:6" x14ac:dyDescent="0.25">
      <c r="A11" s="8">
        <v>3</v>
      </c>
      <c r="B11" s="9">
        <v>44531</v>
      </c>
      <c r="C11" s="8">
        <v>1640</v>
      </c>
      <c r="D11" s="10">
        <f t="shared" si="0"/>
        <v>2663.36</v>
      </c>
    </row>
    <row r="12" spans="1:6" x14ac:dyDescent="0.25">
      <c r="A12" s="8">
        <v>4</v>
      </c>
      <c r="B12" s="9">
        <v>44501</v>
      </c>
      <c r="C12" s="8">
        <v>1720</v>
      </c>
      <c r="D12" s="10">
        <f t="shared" si="0"/>
        <v>2793.28</v>
      </c>
    </row>
    <row r="13" spans="1:6" x14ac:dyDescent="0.25">
      <c r="A13" s="8">
        <v>5</v>
      </c>
      <c r="B13" s="9">
        <v>44470</v>
      </c>
      <c r="C13" s="8">
        <v>2260</v>
      </c>
      <c r="D13" s="10">
        <f t="shared" si="0"/>
        <v>3670.2400000000002</v>
      </c>
    </row>
    <row r="14" spans="1:6" x14ac:dyDescent="0.25">
      <c r="A14" s="8">
        <v>6</v>
      </c>
      <c r="B14" s="9">
        <v>44440</v>
      </c>
      <c r="C14" s="8">
        <v>3540</v>
      </c>
      <c r="D14" s="10">
        <f t="shared" si="0"/>
        <v>5748.96</v>
      </c>
    </row>
    <row r="15" spans="1:6" x14ac:dyDescent="0.25">
      <c r="A15" s="8"/>
      <c r="B15" s="8"/>
      <c r="C15" s="7" t="s">
        <v>8</v>
      </c>
      <c r="D15" s="11">
        <f>SUM(D9:D14)</f>
        <v>19650.400000000001</v>
      </c>
    </row>
    <row r="17" spans="2:4" x14ac:dyDescent="0.25">
      <c r="B17" s="2" t="s">
        <v>29</v>
      </c>
    </row>
    <row r="18" spans="2:4" x14ac:dyDescent="0.25">
      <c r="B18" s="12"/>
      <c r="C18" s="8" t="s">
        <v>11</v>
      </c>
      <c r="D18" s="11">
        <f>SUM(D12:D17)</f>
        <v>31862.880000000001</v>
      </c>
    </row>
    <row r="19" spans="2:4" x14ac:dyDescent="0.25">
      <c r="C19" s="8" t="s">
        <v>12</v>
      </c>
      <c r="D19" s="20" t="s">
        <v>35</v>
      </c>
    </row>
    <row r="20" spans="2:4" x14ac:dyDescent="0.25">
      <c r="C20" s="8" t="s">
        <v>33</v>
      </c>
      <c r="D20" s="8" t="s">
        <v>36</v>
      </c>
    </row>
    <row r="21" spans="2:4" x14ac:dyDescent="0.25">
      <c r="C21" s="8" t="s">
        <v>21</v>
      </c>
      <c r="D21" s="10" t="s">
        <v>37</v>
      </c>
    </row>
    <row r="22" spans="2:4" x14ac:dyDescent="0.25">
      <c r="C22" s="7" t="s">
        <v>22</v>
      </c>
      <c r="D22" s="11" t="s">
        <v>38</v>
      </c>
    </row>
    <row r="23" spans="2:4" x14ac:dyDescent="0.25">
      <c r="C23" s="13"/>
      <c r="D23" s="14"/>
    </row>
    <row r="25" spans="2:4" x14ac:dyDescent="0.25">
      <c r="B25" s="8" t="s">
        <v>23</v>
      </c>
      <c r="C25" s="8"/>
      <c r="D25" s="8">
        <v>106022</v>
      </c>
    </row>
    <row r="26" spans="2:4" x14ac:dyDescent="0.25">
      <c r="B26" s="8" t="s">
        <v>24</v>
      </c>
      <c r="C26" s="8"/>
      <c r="D26" s="8">
        <v>64679</v>
      </c>
    </row>
    <row r="27" spans="2:4" x14ac:dyDescent="0.25">
      <c r="B27" s="7" t="s">
        <v>25</v>
      </c>
      <c r="C27" s="7"/>
      <c r="D27" s="7">
        <f>D25-D26</f>
        <v>41343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tabSelected="1" workbookViewId="0">
      <selection activeCell="I17" sqref="I17"/>
    </sheetView>
  </sheetViews>
  <sheetFormatPr defaultRowHeight="15" x14ac:dyDescent="0.25"/>
  <cols>
    <col min="2" max="2" width="18.28515625" customWidth="1"/>
    <col min="4" max="4" width="15.28515625" customWidth="1"/>
    <col min="5" max="5" width="24.5703125" customWidth="1"/>
    <col min="9" max="9" width="57" customWidth="1"/>
  </cols>
  <sheetData>
    <row r="1" spans="1:9" ht="27.75" customHeight="1" x14ac:dyDescent="0.25">
      <c r="A1" s="29" t="s">
        <v>51</v>
      </c>
      <c r="B1" s="30"/>
      <c r="C1" s="30"/>
      <c r="D1" s="30"/>
      <c r="E1" s="30"/>
      <c r="F1" s="30"/>
      <c r="G1" s="31"/>
      <c r="H1" s="31"/>
    </row>
    <row r="2" spans="1:9" ht="15.75" x14ac:dyDescent="0.25">
      <c r="A2" s="22" t="s">
        <v>42</v>
      </c>
      <c r="B2" s="22" t="s">
        <v>43</v>
      </c>
      <c r="C2" s="22" t="s">
        <v>44</v>
      </c>
      <c r="D2" s="22" t="s">
        <v>45</v>
      </c>
      <c r="E2" s="22" t="s">
        <v>46</v>
      </c>
      <c r="F2" s="22" t="s">
        <v>47</v>
      </c>
      <c r="G2" s="22" t="s">
        <v>33</v>
      </c>
      <c r="H2" s="22" t="s">
        <v>22</v>
      </c>
      <c r="I2" s="7" t="s">
        <v>75</v>
      </c>
    </row>
    <row r="3" spans="1:9" ht="15.75" x14ac:dyDescent="0.25">
      <c r="A3" s="23">
        <v>1</v>
      </c>
      <c r="B3" s="24" t="s">
        <v>52</v>
      </c>
      <c r="C3" s="24" t="s">
        <v>53</v>
      </c>
      <c r="D3" s="24" t="s">
        <v>54</v>
      </c>
      <c r="E3" s="25" t="s">
        <v>55</v>
      </c>
      <c r="F3" s="24"/>
      <c r="G3" s="24"/>
      <c r="H3" s="26">
        <v>108.5</v>
      </c>
      <c r="I3" s="8" t="s">
        <v>73</v>
      </c>
    </row>
    <row r="4" spans="1:9" ht="15.75" x14ac:dyDescent="0.25">
      <c r="A4" s="23">
        <v>2</v>
      </c>
      <c r="B4" s="24" t="s">
        <v>56</v>
      </c>
      <c r="C4" s="24" t="s">
        <v>53</v>
      </c>
      <c r="D4" s="24" t="s">
        <v>54</v>
      </c>
      <c r="E4" s="25" t="s">
        <v>50</v>
      </c>
      <c r="F4" s="24"/>
      <c r="G4" s="24"/>
      <c r="H4" s="26">
        <v>16.25</v>
      </c>
      <c r="I4" s="8" t="s">
        <v>73</v>
      </c>
    </row>
    <row r="5" spans="1:9" ht="15.75" x14ac:dyDescent="0.25">
      <c r="A5" s="23">
        <v>3</v>
      </c>
      <c r="B5" s="24" t="s">
        <v>57</v>
      </c>
      <c r="C5" s="24" t="s">
        <v>53</v>
      </c>
      <c r="D5" s="24" t="s">
        <v>54</v>
      </c>
      <c r="E5" s="25" t="s">
        <v>58</v>
      </c>
      <c r="F5" s="24"/>
      <c r="G5" s="24"/>
      <c r="H5" s="26">
        <v>217.5</v>
      </c>
      <c r="I5" s="8" t="s">
        <v>73</v>
      </c>
    </row>
    <row r="6" spans="1:9" ht="15.75" x14ac:dyDescent="0.25">
      <c r="A6" s="23">
        <v>4</v>
      </c>
      <c r="B6" s="24" t="s">
        <v>59</v>
      </c>
      <c r="C6" s="24" t="s">
        <v>53</v>
      </c>
      <c r="D6" s="24" t="s">
        <v>54</v>
      </c>
      <c r="E6" s="25" t="s">
        <v>50</v>
      </c>
      <c r="F6" s="24"/>
      <c r="G6" s="24"/>
      <c r="H6" s="26">
        <v>28.75</v>
      </c>
      <c r="I6" s="8" t="s">
        <v>73</v>
      </c>
    </row>
    <row r="7" spans="1:9" ht="15.75" x14ac:dyDescent="0.25">
      <c r="A7" s="23">
        <v>5</v>
      </c>
      <c r="B7" s="24" t="s">
        <v>56</v>
      </c>
      <c r="C7" s="24" t="s">
        <v>53</v>
      </c>
      <c r="D7" s="24" t="s">
        <v>54</v>
      </c>
      <c r="E7" s="25" t="s">
        <v>50</v>
      </c>
      <c r="F7" s="24"/>
      <c r="G7" s="24"/>
      <c r="H7" s="26">
        <v>16.25</v>
      </c>
      <c r="I7" s="8" t="s">
        <v>73</v>
      </c>
    </row>
    <row r="8" spans="1:9" ht="15.75" x14ac:dyDescent="0.25">
      <c r="A8" s="23">
        <v>6</v>
      </c>
      <c r="B8" s="24" t="s">
        <v>60</v>
      </c>
      <c r="C8" s="24" t="s">
        <v>53</v>
      </c>
      <c r="D8" s="24" t="s">
        <v>54</v>
      </c>
      <c r="E8" s="25" t="s">
        <v>58</v>
      </c>
      <c r="F8" s="24"/>
      <c r="G8" s="24"/>
      <c r="H8" s="26">
        <v>157.5</v>
      </c>
      <c r="I8" s="8" t="s">
        <v>73</v>
      </c>
    </row>
    <row r="9" spans="1:9" ht="15.75" x14ac:dyDescent="0.25">
      <c r="A9" s="23">
        <v>7</v>
      </c>
      <c r="B9" s="24" t="s">
        <v>61</v>
      </c>
      <c r="C9" s="24" t="s">
        <v>53</v>
      </c>
      <c r="D9" s="24" t="s">
        <v>54</v>
      </c>
      <c r="E9" s="25" t="s">
        <v>58</v>
      </c>
      <c r="F9" s="24"/>
      <c r="G9" s="24"/>
      <c r="H9" s="26">
        <v>326.25</v>
      </c>
      <c r="I9" s="8" t="s">
        <v>73</v>
      </c>
    </row>
    <row r="10" spans="1:9" ht="15.75" x14ac:dyDescent="0.25">
      <c r="A10" s="23">
        <v>8</v>
      </c>
      <c r="B10" s="24" t="s">
        <v>62</v>
      </c>
      <c r="C10" s="24" t="s">
        <v>53</v>
      </c>
      <c r="D10" s="24" t="s">
        <v>54</v>
      </c>
      <c r="E10" s="25" t="s">
        <v>58</v>
      </c>
      <c r="F10" s="24"/>
      <c r="G10" s="24"/>
      <c r="H10" s="26">
        <v>217.5</v>
      </c>
      <c r="I10" s="8" t="s">
        <v>73</v>
      </c>
    </row>
    <row r="11" spans="1:9" ht="15.75" x14ac:dyDescent="0.25">
      <c r="A11" s="23">
        <v>9</v>
      </c>
      <c r="B11" s="24" t="s">
        <v>63</v>
      </c>
      <c r="C11" s="24" t="s">
        <v>53</v>
      </c>
      <c r="D11" s="24" t="s">
        <v>48</v>
      </c>
      <c r="E11" s="25" t="s">
        <v>64</v>
      </c>
      <c r="F11" s="24">
        <v>294.45999999999998</v>
      </c>
      <c r="G11" s="24">
        <v>3271.8</v>
      </c>
      <c r="H11" s="26">
        <f t="shared" ref="H11:H12" si="0">F11+G11</f>
        <v>3566.26</v>
      </c>
      <c r="I11" s="8" t="s">
        <v>76</v>
      </c>
    </row>
    <row r="12" spans="1:9" ht="15.75" x14ac:dyDescent="0.25">
      <c r="A12" s="23">
        <v>10</v>
      </c>
      <c r="B12" s="24" t="s">
        <v>65</v>
      </c>
      <c r="C12" s="24" t="s">
        <v>66</v>
      </c>
      <c r="D12" s="24" t="s">
        <v>49</v>
      </c>
      <c r="E12" s="25" t="s">
        <v>58</v>
      </c>
      <c r="F12" s="24">
        <v>21.9</v>
      </c>
      <c r="G12" s="24">
        <v>244.2</v>
      </c>
      <c r="H12" s="26">
        <f t="shared" si="0"/>
        <v>266.09999999999997</v>
      </c>
      <c r="I12" s="8" t="s">
        <v>74</v>
      </c>
    </row>
    <row r="13" spans="1:9" ht="15.75" x14ac:dyDescent="0.25">
      <c r="A13" s="23">
        <v>11</v>
      </c>
      <c r="B13" s="24" t="s">
        <v>67</v>
      </c>
      <c r="C13" s="24" t="s">
        <v>53</v>
      </c>
      <c r="D13" s="24" t="s">
        <v>54</v>
      </c>
      <c r="E13" s="25" t="s">
        <v>68</v>
      </c>
      <c r="F13" s="24">
        <v>0</v>
      </c>
      <c r="G13" s="24">
        <v>0</v>
      </c>
      <c r="H13" s="26">
        <v>94.05</v>
      </c>
      <c r="I13" s="8" t="s">
        <v>72</v>
      </c>
    </row>
    <row r="14" spans="1:9" ht="15.75" x14ac:dyDescent="0.25">
      <c r="A14" s="23">
        <v>12</v>
      </c>
      <c r="B14" s="24" t="s">
        <v>69</v>
      </c>
      <c r="C14" s="24" t="s">
        <v>53</v>
      </c>
      <c r="D14" s="24" t="s">
        <v>70</v>
      </c>
      <c r="E14" s="25" t="s">
        <v>71</v>
      </c>
      <c r="F14" s="24">
        <v>2009</v>
      </c>
      <c r="G14" s="24">
        <v>22320</v>
      </c>
      <c r="H14" s="26">
        <v>24329</v>
      </c>
      <c r="I14" s="8" t="s">
        <v>74</v>
      </c>
    </row>
    <row r="15" spans="1:9" s="2" customFormat="1" ht="15.75" x14ac:dyDescent="0.25">
      <c r="A15" s="22"/>
      <c r="B15" s="27" t="s">
        <v>22</v>
      </c>
      <c r="C15" s="27"/>
      <c r="D15" s="27"/>
      <c r="E15" s="27"/>
      <c r="F15" s="27">
        <f>SUM(F11:F14)</f>
        <v>2325.36</v>
      </c>
      <c r="G15" s="28">
        <f>SUM(G11:G14)</f>
        <v>25836</v>
      </c>
      <c r="H15" s="28">
        <f>SUM(H3:H14)</f>
        <v>29343.91</v>
      </c>
    </row>
  </sheetData>
  <mergeCells count="1">
    <mergeCell ref="A1:H1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SP148</vt:lpstr>
      <vt:lpstr>BPR207</vt:lpstr>
      <vt:lpstr>2PVWS10</vt:lpstr>
      <vt:lpstr>Arkere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2023-07-10T05:18:38Z</dcterms:modified>
</cp:coreProperties>
</file>