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840" windowWidth="10515" windowHeight="3960" firstSheet="10" activeTab="16"/>
  </bookViews>
  <sheets>
    <sheet name="NERALE" sheetId="4" r:id="rId1"/>
    <sheet name="BADANAVALU" sheetId="5" r:id="rId2"/>
    <sheet name="DODDAKAVALANDE" sheetId="19" r:id="rId3"/>
    <sheet name="DUGGAHALLI" sheetId="6" r:id="rId4"/>
    <sheet name="DASANURU" sheetId="10" r:id="rId5"/>
    <sheet name="HAGINAVALU" sheetId="15" r:id="rId6"/>
    <sheet name="HADYA" sheetId="16" r:id="rId7"/>
    <sheet name="HARADANAHALLI" sheetId="7" r:id="rId8"/>
    <sheet name="KARYA" sheetId="2" r:id="rId9"/>
    <sheet name="KURIHUNDI" sheetId="8" r:id="rId10"/>
    <sheet name="MALLUPURA" sheetId="12" r:id="rId11"/>
    <sheet name="TAGADURU" sheetId="11" r:id="rId12"/>
    <sheet name="SIRAMALLI" sheetId="37" r:id="rId13"/>
    <sheet name="YADIYALA" sheetId="17" r:id="rId14"/>
    <sheet name="HEMMARAGALA" sheetId="3" r:id="rId15"/>
    <sheet name="NALLITHALAPURA" sheetId="9" r:id="rId16"/>
    <sheet name="ABST" sheetId="20" r:id="rId17"/>
    <sheet name="Sheet3" sheetId="40" r:id="rId18"/>
    <sheet name="Sheet1" sheetId="41" r:id="rId19"/>
    <sheet name="Sheet2" sheetId="42" r:id="rId20"/>
    <sheet name="Sheet4" sheetId="43" r:id="rId21"/>
    <sheet name="Sheet5" sheetId="44" r:id="rId22"/>
    <sheet name="Sheet6" sheetId="45" r:id="rId23"/>
  </sheets>
  <externalReferences>
    <externalReference r:id="rId24"/>
  </externalReferences>
  <definedNames>
    <definedName name="_xlnm.Print_Area" localSheetId="16">ABST!$A$1:$AA$20</definedName>
    <definedName name="_xlnm.Print_Area" localSheetId="1">BADANAVALU!$B$2:$F$61</definedName>
    <definedName name="_xlnm.Print_Area" localSheetId="4">DASANURU!$B$2:$F$62</definedName>
    <definedName name="_xlnm.Print_Area" localSheetId="2">DODDAKAVALANDE!$B$2:$F$60</definedName>
    <definedName name="_xlnm.Print_Area" localSheetId="3">DUGGAHALLI!$B$2:$F$62</definedName>
    <definedName name="_xlnm.Print_Area" localSheetId="6">HADYA!$A$2:$E$59</definedName>
    <definedName name="_xlnm.Print_Area" localSheetId="5">HAGINAVALU!$A$2:$E$61</definedName>
    <definedName name="_xlnm.Print_Area" localSheetId="7">HARADANAHALLI!$B$2:$F$61</definedName>
    <definedName name="_xlnm.Print_Area" localSheetId="14">HEMMARAGALA!$B$2:$F$61</definedName>
    <definedName name="_xlnm.Print_Area" localSheetId="8">KARYA!$B$2:$F$62</definedName>
    <definedName name="_xlnm.Print_Area" localSheetId="9">KURIHUNDI!$B$2:$F$63</definedName>
    <definedName name="_xlnm.Print_Area" localSheetId="10">MALLUPURA!$B$2:$F$60</definedName>
    <definedName name="_xlnm.Print_Area" localSheetId="15">NALLITHALAPURA!$B$2:$F$61</definedName>
    <definedName name="_xlnm.Print_Area" localSheetId="0">NERALE!$B$2:$F$62</definedName>
    <definedName name="_xlnm.Print_Area" localSheetId="12">SIRAMALLI!$B$2:$F$61</definedName>
    <definedName name="_xlnm.Print_Area" localSheetId="11">TAGADURU!$B$2:$F$60</definedName>
    <definedName name="_xlnm.Print_Area" localSheetId="13">YADIYALA!$B$2:$F$61</definedName>
  </definedNames>
  <calcPr calcId="144525"/>
  <fileRecoveryPr autoRecover="0"/>
</workbook>
</file>

<file path=xl/calcChain.xml><?xml version="1.0" encoding="utf-8"?>
<calcChain xmlns="http://schemas.openxmlformats.org/spreadsheetml/2006/main">
  <c r="D40" i="4" l="1"/>
  <c r="J6" i="20" l="1"/>
  <c r="J7" i="20"/>
  <c r="J8" i="20"/>
  <c r="J9" i="20"/>
  <c r="J10" i="20"/>
  <c r="J11" i="20"/>
  <c r="J12" i="20"/>
  <c r="J13" i="20"/>
  <c r="J14" i="20"/>
  <c r="J15" i="20"/>
  <c r="J17" i="20"/>
  <c r="J18" i="20"/>
  <c r="J19" i="20"/>
  <c r="J20" i="20"/>
  <c r="J5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5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5" i="20"/>
  <c r="P12" i="20"/>
  <c r="P6" i="20"/>
  <c r="P7" i="20"/>
  <c r="P8" i="20"/>
  <c r="P9" i="20"/>
  <c r="P10" i="20"/>
  <c r="P11" i="20"/>
  <c r="P13" i="20"/>
  <c r="P14" i="20"/>
  <c r="P15" i="20"/>
  <c r="P16" i="20"/>
  <c r="P17" i="20"/>
  <c r="P18" i="20"/>
  <c r="P19" i="20"/>
  <c r="P20" i="20"/>
  <c r="P5" i="20"/>
  <c r="F26" i="4" l="1"/>
  <c r="F29" i="4"/>
  <c r="D41" i="4"/>
  <c r="I25" i="44" l="1"/>
  <c r="H25" i="44"/>
  <c r="O24" i="44"/>
  <c r="N24" i="44"/>
  <c r="M24" i="44"/>
  <c r="L24" i="44"/>
  <c r="J24" i="44"/>
  <c r="K24" i="44" s="1"/>
  <c r="Q24" i="44" s="1"/>
  <c r="G24" i="44"/>
  <c r="F24" i="44"/>
  <c r="E24" i="44"/>
  <c r="D24" i="44"/>
  <c r="O23" i="44"/>
  <c r="N23" i="44"/>
  <c r="M23" i="44"/>
  <c r="L23" i="44"/>
  <c r="J23" i="44"/>
  <c r="K23" i="44" s="1"/>
  <c r="G23" i="44"/>
  <c r="F23" i="44"/>
  <c r="E23" i="44"/>
  <c r="D23" i="44"/>
  <c r="O22" i="44"/>
  <c r="N22" i="44"/>
  <c r="M22" i="44"/>
  <c r="L22" i="44"/>
  <c r="K22" i="44"/>
  <c r="J22" i="44"/>
  <c r="G22" i="44"/>
  <c r="F22" i="44"/>
  <c r="E22" i="44"/>
  <c r="D22" i="44"/>
  <c r="O21" i="44"/>
  <c r="N21" i="44"/>
  <c r="N25" i="44" s="1"/>
  <c r="M21" i="44"/>
  <c r="L21" i="44"/>
  <c r="J21" i="44"/>
  <c r="J25" i="44" s="1"/>
  <c r="G21" i="44"/>
  <c r="F21" i="44"/>
  <c r="F25" i="44" s="1"/>
  <c r="E21" i="44"/>
  <c r="D21" i="44"/>
  <c r="D25" i="44" s="1"/>
  <c r="I19" i="44"/>
  <c r="H19" i="44"/>
  <c r="O18" i="44"/>
  <c r="N18" i="44"/>
  <c r="M18" i="44"/>
  <c r="L18" i="44"/>
  <c r="J18" i="44"/>
  <c r="K18" i="44" s="1"/>
  <c r="G18" i="44"/>
  <c r="F18" i="44"/>
  <c r="E18" i="44"/>
  <c r="D18" i="44"/>
  <c r="O17" i="44"/>
  <c r="N17" i="44"/>
  <c r="M17" i="44"/>
  <c r="L17" i="44"/>
  <c r="J17" i="44"/>
  <c r="K17" i="44" s="1"/>
  <c r="G17" i="44"/>
  <c r="F17" i="44"/>
  <c r="E17" i="44"/>
  <c r="D17" i="44"/>
  <c r="O16" i="44"/>
  <c r="N16" i="44"/>
  <c r="M16" i="44"/>
  <c r="L16" i="44"/>
  <c r="J16" i="44"/>
  <c r="K16" i="44" s="1"/>
  <c r="G16" i="44"/>
  <c r="F16" i="44"/>
  <c r="E16" i="44"/>
  <c r="D16" i="44"/>
  <c r="O15" i="44"/>
  <c r="N15" i="44"/>
  <c r="M15" i="44"/>
  <c r="L15" i="44"/>
  <c r="J15" i="44"/>
  <c r="K15" i="44" s="1"/>
  <c r="G15" i="44"/>
  <c r="F15" i="44"/>
  <c r="E15" i="44"/>
  <c r="D15" i="44"/>
  <c r="I13" i="44"/>
  <c r="H13" i="44"/>
  <c r="O12" i="44"/>
  <c r="N12" i="44"/>
  <c r="M12" i="44"/>
  <c r="L12" i="44"/>
  <c r="J12" i="44"/>
  <c r="K12" i="44" s="1"/>
  <c r="Q12" i="44" s="1"/>
  <c r="S12" i="44" s="1"/>
  <c r="G12" i="44"/>
  <c r="F12" i="44"/>
  <c r="E12" i="44"/>
  <c r="D12" i="44"/>
  <c r="O11" i="44"/>
  <c r="N11" i="44"/>
  <c r="M11" i="44"/>
  <c r="L11" i="44"/>
  <c r="J11" i="44"/>
  <c r="K11" i="44" s="1"/>
  <c r="G11" i="44"/>
  <c r="F11" i="44"/>
  <c r="E11" i="44"/>
  <c r="D11" i="44"/>
  <c r="O10" i="44"/>
  <c r="N10" i="44"/>
  <c r="M10" i="44"/>
  <c r="L10" i="44"/>
  <c r="J10" i="44"/>
  <c r="K10" i="44" s="1"/>
  <c r="Q10" i="44" s="1"/>
  <c r="S10" i="44" s="1"/>
  <c r="G10" i="44"/>
  <c r="F10" i="44"/>
  <c r="E10" i="44"/>
  <c r="D10" i="44"/>
  <c r="O9" i="44"/>
  <c r="N9" i="44"/>
  <c r="M9" i="44"/>
  <c r="L9" i="44"/>
  <c r="J9" i="44"/>
  <c r="G9" i="44"/>
  <c r="F9" i="44"/>
  <c r="E9" i="44"/>
  <c r="D9" i="44"/>
  <c r="I7" i="44"/>
  <c r="I32" i="44" s="1"/>
  <c r="H7" i="44"/>
  <c r="O6" i="44"/>
  <c r="N6" i="44"/>
  <c r="M6" i="44"/>
  <c r="L6" i="44"/>
  <c r="J6" i="44"/>
  <c r="K6" i="44" s="1"/>
  <c r="G6" i="44"/>
  <c r="F6" i="44"/>
  <c r="E6" i="44"/>
  <c r="D6" i="44"/>
  <c r="O5" i="44"/>
  <c r="N5" i="44"/>
  <c r="M5" i="44"/>
  <c r="L5" i="44"/>
  <c r="J5" i="44"/>
  <c r="K5" i="44" s="1"/>
  <c r="G5" i="44"/>
  <c r="F5" i="44"/>
  <c r="E5" i="44"/>
  <c r="D5" i="44"/>
  <c r="O4" i="44"/>
  <c r="N4" i="44"/>
  <c r="M4" i="44"/>
  <c r="L4" i="44"/>
  <c r="J4" i="44"/>
  <c r="K4" i="44" s="1"/>
  <c r="G4" i="44"/>
  <c r="F4" i="44"/>
  <c r="E4" i="44"/>
  <c r="D4" i="44"/>
  <c r="O3" i="44"/>
  <c r="N3" i="44"/>
  <c r="M3" i="44"/>
  <c r="L3" i="44"/>
  <c r="J3" i="44"/>
  <c r="K3" i="44" s="1"/>
  <c r="G3" i="44"/>
  <c r="F3" i="44"/>
  <c r="E3" i="44"/>
  <c r="D3" i="44"/>
  <c r="R1" i="44"/>
  <c r="I31" i="43"/>
  <c r="H31" i="43"/>
  <c r="O30" i="43"/>
  <c r="N30" i="43"/>
  <c r="M30" i="43"/>
  <c r="L30" i="43"/>
  <c r="J30" i="43"/>
  <c r="K30" i="43" s="1"/>
  <c r="G30" i="43"/>
  <c r="F30" i="43"/>
  <c r="E30" i="43"/>
  <c r="D30" i="43"/>
  <c r="O29" i="43"/>
  <c r="N29" i="43"/>
  <c r="M29" i="43"/>
  <c r="L29" i="43"/>
  <c r="J29" i="43"/>
  <c r="K29" i="43" s="1"/>
  <c r="Q29" i="43" s="1"/>
  <c r="S29" i="43" s="1"/>
  <c r="G29" i="43"/>
  <c r="F29" i="43"/>
  <c r="E29" i="43"/>
  <c r="D29" i="43"/>
  <c r="O28" i="43"/>
  <c r="N28" i="43"/>
  <c r="M28" i="43"/>
  <c r="L28" i="43"/>
  <c r="J28" i="43"/>
  <c r="K28" i="43" s="1"/>
  <c r="G28" i="43"/>
  <c r="F28" i="43"/>
  <c r="E28" i="43"/>
  <c r="D28" i="43"/>
  <c r="O27" i="43"/>
  <c r="N27" i="43"/>
  <c r="M27" i="43"/>
  <c r="P27" i="43" s="1"/>
  <c r="L27" i="43"/>
  <c r="J27" i="43"/>
  <c r="K27" i="43" s="1"/>
  <c r="G27" i="43"/>
  <c r="F27" i="43"/>
  <c r="E27" i="43"/>
  <c r="D27" i="43"/>
  <c r="I25" i="43"/>
  <c r="H25" i="43"/>
  <c r="O24" i="43"/>
  <c r="N24" i="43"/>
  <c r="M24" i="43"/>
  <c r="L24" i="43"/>
  <c r="J24" i="43"/>
  <c r="K24" i="43" s="1"/>
  <c r="Q24" i="43" s="1"/>
  <c r="G24" i="43"/>
  <c r="F24" i="43"/>
  <c r="E24" i="43"/>
  <c r="D24" i="43"/>
  <c r="O23" i="43"/>
  <c r="N23" i="43"/>
  <c r="M23" i="43"/>
  <c r="P23" i="43" s="1"/>
  <c r="L23" i="43"/>
  <c r="K23" i="43"/>
  <c r="Q23" i="43" s="1"/>
  <c r="S23" i="43" s="1"/>
  <c r="J23" i="43"/>
  <c r="G23" i="43"/>
  <c r="F23" i="43"/>
  <c r="E23" i="43"/>
  <c r="D23" i="43"/>
  <c r="O22" i="43"/>
  <c r="N22" i="43"/>
  <c r="M22" i="43"/>
  <c r="L22" i="43"/>
  <c r="J22" i="43"/>
  <c r="K22" i="43" s="1"/>
  <c r="Q22" i="43" s="1"/>
  <c r="G22" i="43"/>
  <c r="F22" i="43"/>
  <c r="E22" i="43"/>
  <c r="D22" i="43"/>
  <c r="O21" i="43"/>
  <c r="N21" i="43"/>
  <c r="N25" i="43" s="1"/>
  <c r="M21" i="43"/>
  <c r="L21" i="43"/>
  <c r="J21" i="43"/>
  <c r="J25" i="43" s="1"/>
  <c r="G21" i="43"/>
  <c r="F21" i="43"/>
  <c r="E21" i="43"/>
  <c r="D21" i="43"/>
  <c r="D25" i="43" s="1"/>
  <c r="I19" i="43"/>
  <c r="H19" i="43"/>
  <c r="O18" i="43"/>
  <c r="N18" i="43"/>
  <c r="M18" i="43"/>
  <c r="L18" i="43"/>
  <c r="J18" i="43"/>
  <c r="K18" i="43" s="1"/>
  <c r="G18" i="43"/>
  <c r="F18" i="43"/>
  <c r="E18" i="43"/>
  <c r="D18" i="43"/>
  <c r="O17" i="43"/>
  <c r="N17" i="43"/>
  <c r="M17" i="43"/>
  <c r="L17" i="43"/>
  <c r="J17" i="43"/>
  <c r="K17" i="43" s="1"/>
  <c r="Q17" i="43" s="1"/>
  <c r="S17" i="43" s="1"/>
  <c r="G17" i="43"/>
  <c r="F17" i="43"/>
  <c r="E17" i="43"/>
  <c r="D17" i="43"/>
  <c r="O16" i="43"/>
  <c r="N16" i="43"/>
  <c r="M16" i="43"/>
  <c r="L16" i="43"/>
  <c r="J16" i="43"/>
  <c r="K16" i="43" s="1"/>
  <c r="G16" i="43"/>
  <c r="F16" i="43"/>
  <c r="E16" i="43"/>
  <c r="D16" i="43"/>
  <c r="O15" i="43"/>
  <c r="N15" i="43"/>
  <c r="M15" i="43"/>
  <c r="P15" i="43" s="1"/>
  <c r="L15" i="43"/>
  <c r="J15" i="43"/>
  <c r="K15" i="43" s="1"/>
  <c r="G15" i="43"/>
  <c r="F15" i="43"/>
  <c r="E15" i="43"/>
  <c r="D15" i="43"/>
  <c r="I13" i="43"/>
  <c r="H13" i="43"/>
  <c r="O12" i="43"/>
  <c r="N12" i="43"/>
  <c r="M12" i="43"/>
  <c r="L12" i="43"/>
  <c r="K12" i="43"/>
  <c r="J12" i="43"/>
  <c r="G12" i="43"/>
  <c r="F12" i="43"/>
  <c r="E12" i="43"/>
  <c r="D12" i="43"/>
  <c r="O11" i="43"/>
  <c r="N11" i="43"/>
  <c r="M11" i="43"/>
  <c r="P11" i="43" s="1"/>
  <c r="L11" i="43"/>
  <c r="K11" i="43"/>
  <c r="Q11" i="43" s="1"/>
  <c r="J11" i="43"/>
  <c r="G11" i="43"/>
  <c r="F11" i="43"/>
  <c r="E11" i="43"/>
  <c r="D11" i="43"/>
  <c r="O10" i="43"/>
  <c r="N10" i="43"/>
  <c r="M10" i="43"/>
  <c r="L10" i="43"/>
  <c r="J10" i="43"/>
  <c r="K10" i="43" s="1"/>
  <c r="Q10" i="43" s="1"/>
  <c r="G10" i="43"/>
  <c r="F10" i="43"/>
  <c r="E10" i="43"/>
  <c r="D10" i="43"/>
  <c r="O9" i="43"/>
  <c r="N9" i="43"/>
  <c r="N13" i="43" s="1"/>
  <c r="M9" i="43"/>
  <c r="L9" i="43"/>
  <c r="J9" i="43"/>
  <c r="G9" i="43"/>
  <c r="F9" i="43"/>
  <c r="F13" i="43" s="1"/>
  <c r="E9" i="43"/>
  <c r="D9" i="43"/>
  <c r="D13" i="43" s="1"/>
  <c r="I7" i="43"/>
  <c r="H7" i="43"/>
  <c r="H37" i="43" s="1"/>
  <c r="O6" i="43"/>
  <c r="N6" i="43"/>
  <c r="M6" i="43"/>
  <c r="L6" i="43"/>
  <c r="J6" i="43"/>
  <c r="K6" i="43" s="1"/>
  <c r="G6" i="43"/>
  <c r="F6" i="43"/>
  <c r="E6" i="43"/>
  <c r="D6" i="43"/>
  <c r="O5" i="43"/>
  <c r="N5" i="43"/>
  <c r="M5" i="43"/>
  <c r="L5" i="43"/>
  <c r="J5" i="43"/>
  <c r="K5" i="43" s="1"/>
  <c r="Q5" i="43" s="1"/>
  <c r="S5" i="43" s="1"/>
  <c r="G5" i="43"/>
  <c r="F5" i="43"/>
  <c r="E5" i="43"/>
  <c r="D5" i="43"/>
  <c r="O4" i="43"/>
  <c r="N4" i="43"/>
  <c r="M4" i="43"/>
  <c r="L4" i="43"/>
  <c r="J4" i="43"/>
  <c r="K4" i="43" s="1"/>
  <c r="G4" i="43"/>
  <c r="F4" i="43"/>
  <c r="E4" i="43"/>
  <c r="D4" i="43"/>
  <c r="O3" i="43"/>
  <c r="N3" i="43"/>
  <c r="M3" i="43"/>
  <c r="P3" i="43" s="1"/>
  <c r="L3" i="43"/>
  <c r="K3" i="43"/>
  <c r="J3" i="43"/>
  <c r="G3" i="43"/>
  <c r="F3" i="43"/>
  <c r="E3" i="43"/>
  <c r="D3" i="43"/>
  <c r="R1" i="43"/>
  <c r="I43" i="42"/>
  <c r="H43" i="42"/>
  <c r="O42" i="42"/>
  <c r="N42" i="42"/>
  <c r="M42" i="42"/>
  <c r="L42" i="42"/>
  <c r="J42" i="42"/>
  <c r="K42" i="42" s="1"/>
  <c r="G42" i="42"/>
  <c r="F42" i="42"/>
  <c r="E42" i="42"/>
  <c r="D42" i="42"/>
  <c r="O41" i="42"/>
  <c r="N41" i="42"/>
  <c r="M41" i="42"/>
  <c r="L41" i="42"/>
  <c r="J41" i="42"/>
  <c r="K41" i="42" s="1"/>
  <c r="Q41" i="42" s="1"/>
  <c r="S41" i="42" s="1"/>
  <c r="G41" i="42"/>
  <c r="F41" i="42"/>
  <c r="E41" i="42"/>
  <c r="D41" i="42"/>
  <c r="O40" i="42"/>
  <c r="N40" i="42"/>
  <c r="M40" i="42"/>
  <c r="L40" i="42"/>
  <c r="J40" i="42"/>
  <c r="K40" i="42" s="1"/>
  <c r="G40" i="42"/>
  <c r="F40" i="42"/>
  <c r="E40" i="42"/>
  <c r="D40" i="42"/>
  <c r="O39" i="42"/>
  <c r="N39" i="42"/>
  <c r="M39" i="42"/>
  <c r="P39" i="42" s="1"/>
  <c r="L39" i="42"/>
  <c r="K39" i="42"/>
  <c r="J39" i="42"/>
  <c r="G39" i="42"/>
  <c r="F39" i="42"/>
  <c r="E39" i="42"/>
  <c r="D39" i="42"/>
  <c r="I37" i="42"/>
  <c r="H37" i="42"/>
  <c r="O36" i="42"/>
  <c r="N36" i="42"/>
  <c r="M36" i="42"/>
  <c r="L36" i="42"/>
  <c r="J36" i="42"/>
  <c r="K36" i="42" s="1"/>
  <c r="G36" i="42"/>
  <c r="F36" i="42"/>
  <c r="E36" i="42"/>
  <c r="D36" i="42"/>
  <c r="O35" i="42"/>
  <c r="N35" i="42"/>
  <c r="M35" i="42"/>
  <c r="L35" i="42"/>
  <c r="J35" i="42"/>
  <c r="K35" i="42" s="1"/>
  <c r="G35" i="42"/>
  <c r="F35" i="42"/>
  <c r="E35" i="42"/>
  <c r="D35" i="42"/>
  <c r="O34" i="42"/>
  <c r="N34" i="42"/>
  <c r="M34" i="42"/>
  <c r="L34" i="42"/>
  <c r="K34" i="42"/>
  <c r="Q34" i="42" s="1"/>
  <c r="S34" i="42" s="1"/>
  <c r="J34" i="42"/>
  <c r="G34" i="42"/>
  <c r="F34" i="42"/>
  <c r="E34" i="42"/>
  <c r="D34" i="42"/>
  <c r="O33" i="42"/>
  <c r="N33" i="42"/>
  <c r="M33" i="42"/>
  <c r="P33" i="42" s="1"/>
  <c r="L33" i="42"/>
  <c r="K33" i="42"/>
  <c r="J33" i="42"/>
  <c r="G33" i="42"/>
  <c r="F33" i="42"/>
  <c r="E33" i="42"/>
  <c r="D33" i="42"/>
  <c r="I31" i="42"/>
  <c r="H31" i="42"/>
  <c r="O30" i="42"/>
  <c r="N30" i="42"/>
  <c r="M30" i="42"/>
  <c r="L30" i="42"/>
  <c r="J30" i="42"/>
  <c r="K30" i="42" s="1"/>
  <c r="Q30" i="42" s="1"/>
  <c r="G30" i="42"/>
  <c r="F30" i="42"/>
  <c r="E30" i="42"/>
  <c r="D30" i="42"/>
  <c r="O29" i="42"/>
  <c r="N29" i="42"/>
  <c r="M29" i="42"/>
  <c r="L29" i="42"/>
  <c r="J29" i="42"/>
  <c r="K29" i="42" s="1"/>
  <c r="G29" i="42"/>
  <c r="F29" i="42"/>
  <c r="E29" i="42"/>
  <c r="D29" i="42"/>
  <c r="O28" i="42"/>
  <c r="N28" i="42"/>
  <c r="M28" i="42"/>
  <c r="L28" i="42"/>
  <c r="J28" i="42"/>
  <c r="K28" i="42" s="1"/>
  <c r="Q28" i="42" s="1"/>
  <c r="S28" i="42" s="1"/>
  <c r="G28" i="42"/>
  <c r="F28" i="42"/>
  <c r="E28" i="42"/>
  <c r="D28" i="42"/>
  <c r="O27" i="42"/>
  <c r="N27" i="42"/>
  <c r="M27" i="42"/>
  <c r="L27" i="42"/>
  <c r="J27" i="42"/>
  <c r="G27" i="42"/>
  <c r="F27" i="42"/>
  <c r="E27" i="42"/>
  <c r="E31" i="42" s="1"/>
  <c r="D27" i="42"/>
  <c r="I25" i="42"/>
  <c r="H25" i="42"/>
  <c r="O24" i="42"/>
  <c r="N24" i="42"/>
  <c r="M24" i="42"/>
  <c r="L24" i="42"/>
  <c r="K24" i="42"/>
  <c r="Q24" i="42" s="1"/>
  <c r="S24" i="42" s="1"/>
  <c r="J24" i="42"/>
  <c r="G24" i="42"/>
  <c r="F24" i="42"/>
  <c r="E24" i="42"/>
  <c r="D24" i="42"/>
  <c r="O23" i="42"/>
  <c r="N23" i="42"/>
  <c r="M23" i="42"/>
  <c r="P23" i="42" s="1"/>
  <c r="L23" i="42"/>
  <c r="K23" i="42"/>
  <c r="J23" i="42"/>
  <c r="G23" i="42"/>
  <c r="F23" i="42"/>
  <c r="E23" i="42"/>
  <c r="D23" i="42"/>
  <c r="O22" i="42"/>
  <c r="N22" i="42"/>
  <c r="M22" i="42"/>
  <c r="L22" i="42"/>
  <c r="J22" i="42"/>
  <c r="K22" i="42" s="1"/>
  <c r="G22" i="42"/>
  <c r="F22" i="42"/>
  <c r="E22" i="42"/>
  <c r="D22" i="42"/>
  <c r="O21" i="42"/>
  <c r="N21" i="42"/>
  <c r="N25" i="42" s="1"/>
  <c r="M21" i="42"/>
  <c r="L21" i="42"/>
  <c r="J21" i="42"/>
  <c r="G21" i="42"/>
  <c r="F21" i="42"/>
  <c r="E21" i="42"/>
  <c r="D21" i="42"/>
  <c r="I19" i="42"/>
  <c r="H19" i="42"/>
  <c r="O18" i="42"/>
  <c r="N18" i="42"/>
  <c r="M18" i="42"/>
  <c r="L18" i="42"/>
  <c r="K18" i="42"/>
  <c r="Q18" i="42" s="1"/>
  <c r="J18" i="42"/>
  <c r="G18" i="42"/>
  <c r="F18" i="42"/>
  <c r="E18" i="42"/>
  <c r="D18" i="42"/>
  <c r="O17" i="42"/>
  <c r="N17" i="42"/>
  <c r="M17" i="42"/>
  <c r="P17" i="42" s="1"/>
  <c r="L17" i="42"/>
  <c r="K17" i="42"/>
  <c r="Q17" i="42" s="1"/>
  <c r="J17" i="42"/>
  <c r="G17" i="42"/>
  <c r="F17" i="42"/>
  <c r="E17" i="42"/>
  <c r="D17" i="42"/>
  <c r="O16" i="42"/>
  <c r="N16" i="42"/>
  <c r="M16" i="42"/>
  <c r="L16" i="42"/>
  <c r="J16" i="42"/>
  <c r="K16" i="42" s="1"/>
  <c r="Q16" i="42" s="1"/>
  <c r="S16" i="42" s="1"/>
  <c r="G16" i="42"/>
  <c r="F16" i="42"/>
  <c r="E16" i="42"/>
  <c r="D16" i="42"/>
  <c r="O15" i="42"/>
  <c r="N15" i="42"/>
  <c r="M15" i="42"/>
  <c r="L15" i="42"/>
  <c r="L19" i="42" s="1"/>
  <c r="J15" i="42"/>
  <c r="G15" i="42"/>
  <c r="F15" i="42"/>
  <c r="E15" i="42"/>
  <c r="D15" i="42"/>
  <c r="I13" i="42"/>
  <c r="H13" i="42"/>
  <c r="O12" i="42"/>
  <c r="N12" i="42"/>
  <c r="M12" i="42"/>
  <c r="L12" i="42"/>
  <c r="K12" i="42"/>
  <c r="Q12" i="42" s="1"/>
  <c r="S12" i="42" s="1"/>
  <c r="J12" i="42"/>
  <c r="G12" i="42"/>
  <c r="F12" i="42"/>
  <c r="E12" i="42"/>
  <c r="D12" i="42"/>
  <c r="O11" i="42"/>
  <c r="N11" i="42"/>
  <c r="M11" i="42"/>
  <c r="P11" i="42" s="1"/>
  <c r="L11" i="42"/>
  <c r="K11" i="42"/>
  <c r="Q11" i="42" s="1"/>
  <c r="J11" i="42"/>
  <c r="G11" i="42"/>
  <c r="F11" i="42"/>
  <c r="E11" i="42"/>
  <c r="D11" i="42"/>
  <c r="O10" i="42"/>
  <c r="N10" i="42"/>
  <c r="M10" i="42"/>
  <c r="L10" i="42"/>
  <c r="J10" i="42"/>
  <c r="K10" i="42" s="1"/>
  <c r="G10" i="42"/>
  <c r="F10" i="42"/>
  <c r="E10" i="42"/>
  <c r="D10" i="42"/>
  <c r="O9" i="42"/>
  <c r="N9" i="42"/>
  <c r="N13" i="42" s="1"/>
  <c r="M9" i="42"/>
  <c r="L9" i="42"/>
  <c r="J9" i="42"/>
  <c r="G9" i="42"/>
  <c r="F9" i="42"/>
  <c r="E9" i="42"/>
  <c r="D9" i="42"/>
  <c r="I7" i="42"/>
  <c r="H7" i="42"/>
  <c r="H50" i="42" s="1"/>
  <c r="O6" i="42"/>
  <c r="N6" i="42"/>
  <c r="M6" i="42"/>
  <c r="L6" i="42"/>
  <c r="K6" i="42"/>
  <c r="Q6" i="42" s="1"/>
  <c r="J6" i="42"/>
  <c r="G6" i="42"/>
  <c r="F6" i="42"/>
  <c r="E6" i="42"/>
  <c r="D6" i="42"/>
  <c r="O5" i="42"/>
  <c r="N5" i="42"/>
  <c r="M5" i="42"/>
  <c r="P5" i="42" s="1"/>
  <c r="L5" i="42"/>
  <c r="K5" i="42"/>
  <c r="Q5" i="42" s="1"/>
  <c r="J5" i="42"/>
  <c r="G5" i="42"/>
  <c r="F5" i="42"/>
  <c r="E5" i="42"/>
  <c r="D5" i="42"/>
  <c r="O4" i="42"/>
  <c r="N4" i="42"/>
  <c r="M4" i="42"/>
  <c r="L4" i="42"/>
  <c r="J4" i="42"/>
  <c r="K4" i="42" s="1"/>
  <c r="G4" i="42"/>
  <c r="F4" i="42"/>
  <c r="E4" i="42"/>
  <c r="D4" i="42"/>
  <c r="O3" i="42"/>
  <c r="N3" i="42"/>
  <c r="M3" i="42"/>
  <c r="L3" i="42"/>
  <c r="L7" i="42" s="1"/>
  <c r="J3" i="42"/>
  <c r="G3" i="42"/>
  <c r="F3" i="42"/>
  <c r="E3" i="42"/>
  <c r="D3" i="42"/>
  <c r="R1" i="42"/>
  <c r="I37" i="41"/>
  <c r="H37" i="41"/>
  <c r="O36" i="41"/>
  <c r="N36" i="41"/>
  <c r="M36" i="41"/>
  <c r="L36" i="41"/>
  <c r="J36" i="41"/>
  <c r="K36" i="41" s="1"/>
  <c r="G36" i="41"/>
  <c r="F36" i="41"/>
  <c r="E36" i="41"/>
  <c r="D36" i="41"/>
  <c r="O35" i="41"/>
  <c r="N35" i="41"/>
  <c r="M35" i="41"/>
  <c r="L35" i="41"/>
  <c r="J35" i="41"/>
  <c r="K35" i="41" s="1"/>
  <c r="G35" i="41"/>
  <c r="F35" i="41"/>
  <c r="E35" i="41"/>
  <c r="D35" i="41"/>
  <c r="O34" i="41"/>
  <c r="N34" i="41"/>
  <c r="M34" i="41"/>
  <c r="L34" i="41"/>
  <c r="J34" i="41"/>
  <c r="K34" i="41" s="1"/>
  <c r="G34" i="41"/>
  <c r="F34" i="41"/>
  <c r="E34" i="41"/>
  <c r="D34" i="41"/>
  <c r="O33" i="41"/>
  <c r="N33" i="41"/>
  <c r="M33" i="41"/>
  <c r="L33" i="41"/>
  <c r="J33" i="41"/>
  <c r="K33" i="41" s="1"/>
  <c r="G33" i="41"/>
  <c r="F33" i="41"/>
  <c r="E33" i="41"/>
  <c r="D33" i="41"/>
  <c r="I31" i="41"/>
  <c r="H31" i="41"/>
  <c r="O30" i="41"/>
  <c r="N30" i="41"/>
  <c r="M30" i="41"/>
  <c r="L30" i="41"/>
  <c r="J30" i="41"/>
  <c r="K30" i="41" s="1"/>
  <c r="G30" i="41"/>
  <c r="F30" i="41"/>
  <c r="E30" i="41"/>
  <c r="D30" i="41"/>
  <c r="O29" i="41"/>
  <c r="N29" i="41"/>
  <c r="M29" i="41"/>
  <c r="L29" i="41"/>
  <c r="J29" i="41"/>
  <c r="K29" i="41" s="1"/>
  <c r="Q29" i="41" s="1"/>
  <c r="S29" i="41" s="1"/>
  <c r="G29" i="41"/>
  <c r="F29" i="41"/>
  <c r="E29" i="41"/>
  <c r="D29" i="41"/>
  <c r="O28" i="41"/>
  <c r="N28" i="41"/>
  <c r="M28" i="41"/>
  <c r="L28" i="41"/>
  <c r="J28" i="41"/>
  <c r="K28" i="41" s="1"/>
  <c r="G28" i="41"/>
  <c r="F28" i="41"/>
  <c r="E28" i="41"/>
  <c r="D28" i="41"/>
  <c r="O27" i="41"/>
  <c r="N27" i="41"/>
  <c r="M27" i="41"/>
  <c r="L27" i="41"/>
  <c r="J27" i="41"/>
  <c r="G27" i="41"/>
  <c r="F27" i="41"/>
  <c r="E27" i="41"/>
  <c r="D27" i="41"/>
  <c r="I25" i="41"/>
  <c r="H25" i="41"/>
  <c r="O24" i="41"/>
  <c r="N24" i="41"/>
  <c r="M24" i="41"/>
  <c r="L24" i="41"/>
  <c r="J24" i="41"/>
  <c r="K24" i="41" s="1"/>
  <c r="G24" i="41"/>
  <c r="F24" i="41"/>
  <c r="E24" i="41"/>
  <c r="D24" i="41"/>
  <c r="O23" i="41"/>
  <c r="N23" i="41"/>
  <c r="M23" i="41"/>
  <c r="L23" i="41"/>
  <c r="J23" i="41"/>
  <c r="K23" i="41" s="1"/>
  <c r="Q23" i="41" s="1"/>
  <c r="G23" i="41"/>
  <c r="F23" i="41"/>
  <c r="E23" i="41"/>
  <c r="D23" i="41"/>
  <c r="O22" i="41"/>
  <c r="N22" i="41"/>
  <c r="M22" i="41"/>
  <c r="L22" i="41"/>
  <c r="J22" i="41"/>
  <c r="K22" i="41" s="1"/>
  <c r="Q22" i="41" s="1"/>
  <c r="G22" i="41"/>
  <c r="F22" i="41"/>
  <c r="E22" i="41"/>
  <c r="D22" i="41"/>
  <c r="O21" i="41"/>
  <c r="N21" i="41"/>
  <c r="M21" i="41"/>
  <c r="L21" i="41"/>
  <c r="J21" i="41"/>
  <c r="J25" i="41" s="1"/>
  <c r="G21" i="41"/>
  <c r="F21" i="41"/>
  <c r="E21" i="41"/>
  <c r="D21" i="41"/>
  <c r="D25" i="41" s="1"/>
  <c r="I19" i="41"/>
  <c r="H19" i="41"/>
  <c r="O18" i="41"/>
  <c r="N18" i="41"/>
  <c r="M18" i="41"/>
  <c r="L18" i="41"/>
  <c r="J18" i="41"/>
  <c r="K18" i="41" s="1"/>
  <c r="G18" i="41"/>
  <c r="F18" i="41"/>
  <c r="E18" i="41"/>
  <c r="D18" i="41"/>
  <c r="O17" i="41"/>
  <c r="N17" i="41"/>
  <c r="M17" i="41"/>
  <c r="L17" i="41"/>
  <c r="J17" i="41"/>
  <c r="K17" i="41" s="1"/>
  <c r="Q17" i="41" s="1"/>
  <c r="G17" i="41"/>
  <c r="F17" i="41"/>
  <c r="E17" i="41"/>
  <c r="D17" i="41"/>
  <c r="O16" i="41"/>
  <c r="N16" i="41"/>
  <c r="M16" i="41"/>
  <c r="L16" i="41"/>
  <c r="J16" i="41"/>
  <c r="K16" i="41" s="1"/>
  <c r="G16" i="41"/>
  <c r="F16" i="41"/>
  <c r="E16" i="41"/>
  <c r="D16" i="41"/>
  <c r="O15" i="41"/>
  <c r="N15" i="41"/>
  <c r="M15" i="41"/>
  <c r="L15" i="41"/>
  <c r="J15" i="41"/>
  <c r="G15" i="41"/>
  <c r="F15" i="41"/>
  <c r="E15" i="41"/>
  <c r="D15" i="41"/>
  <c r="I13" i="41"/>
  <c r="H13" i="41"/>
  <c r="O12" i="41"/>
  <c r="N12" i="41"/>
  <c r="M12" i="41"/>
  <c r="L12" i="41"/>
  <c r="J12" i="41"/>
  <c r="K12" i="41" s="1"/>
  <c r="G12" i="41"/>
  <c r="F12" i="41"/>
  <c r="E12" i="41"/>
  <c r="D12" i="41"/>
  <c r="O11" i="41"/>
  <c r="N11" i="41"/>
  <c r="M11" i="41"/>
  <c r="L11" i="41"/>
  <c r="J11" i="41"/>
  <c r="K11" i="41" s="1"/>
  <c r="G11" i="41"/>
  <c r="F11" i="41"/>
  <c r="E11" i="41"/>
  <c r="D11" i="41"/>
  <c r="O10" i="41"/>
  <c r="N10" i="41"/>
  <c r="M10" i="41"/>
  <c r="L10" i="41"/>
  <c r="J10" i="41"/>
  <c r="K10" i="41" s="1"/>
  <c r="G10" i="41"/>
  <c r="F10" i="41"/>
  <c r="E10" i="41"/>
  <c r="D10" i="41"/>
  <c r="O9" i="41"/>
  <c r="N9" i="41"/>
  <c r="M9" i="41"/>
  <c r="L9" i="41"/>
  <c r="J9" i="41"/>
  <c r="K9" i="41" s="1"/>
  <c r="G9" i="41"/>
  <c r="F9" i="41"/>
  <c r="E9" i="41"/>
  <c r="D9" i="41"/>
  <c r="I7" i="41"/>
  <c r="I43" i="41" s="1"/>
  <c r="H7" i="41"/>
  <c r="O6" i="41"/>
  <c r="N6" i="41"/>
  <c r="M6" i="41"/>
  <c r="L6" i="41"/>
  <c r="J6" i="41"/>
  <c r="K6" i="41" s="1"/>
  <c r="G6" i="41"/>
  <c r="F6" i="41"/>
  <c r="E6" i="41"/>
  <c r="D6" i="41"/>
  <c r="O5" i="41"/>
  <c r="N5" i="41"/>
  <c r="M5" i="41"/>
  <c r="L5" i="41"/>
  <c r="J5" i="41"/>
  <c r="K5" i="41" s="1"/>
  <c r="Q5" i="41" s="1"/>
  <c r="G5" i="41"/>
  <c r="F5" i="41"/>
  <c r="E5" i="41"/>
  <c r="D5" i="41"/>
  <c r="O4" i="41"/>
  <c r="N4" i="41"/>
  <c r="M4" i="41"/>
  <c r="L4" i="41"/>
  <c r="J4" i="41"/>
  <c r="K4" i="41" s="1"/>
  <c r="G4" i="41"/>
  <c r="F4" i="41"/>
  <c r="E4" i="41"/>
  <c r="D4" i="41"/>
  <c r="O3" i="41"/>
  <c r="N3" i="41"/>
  <c r="M3" i="41"/>
  <c r="L3" i="41"/>
  <c r="L7" i="41" s="1"/>
  <c r="J3" i="41"/>
  <c r="K3" i="41" s="1"/>
  <c r="G3" i="41"/>
  <c r="F3" i="41"/>
  <c r="F7" i="41" s="1"/>
  <c r="E3" i="41"/>
  <c r="D3" i="41"/>
  <c r="R1" i="41"/>
  <c r="I43" i="40"/>
  <c r="H43" i="40"/>
  <c r="O42" i="40"/>
  <c r="N42" i="40"/>
  <c r="M42" i="40"/>
  <c r="L42" i="40"/>
  <c r="J42" i="40"/>
  <c r="K42" i="40" s="1"/>
  <c r="G42" i="40"/>
  <c r="F42" i="40"/>
  <c r="E42" i="40"/>
  <c r="D42" i="40"/>
  <c r="O41" i="40"/>
  <c r="N41" i="40"/>
  <c r="M41" i="40"/>
  <c r="L41" i="40"/>
  <c r="J41" i="40"/>
  <c r="K41" i="40" s="1"/>
  <c r="G41" i="40"/>
  <c r="F41" i="40"/>
  <c r="E41" i="40"/>
  <c r="D41" i="40"/>
  <c r="O40" i="40"/>
  <c r="N40" i="40"/>
  <c r="M40" i="40"/>
  <c r="L40" i="40"/>
  <c r="J40" i="40"/>
  <c r="K40" i="40" s="1"/>
  <c r="G40" i="40"/>
  <c r="F40" i="40"/>
  <c r="E40" i="40"/>
  <c r="D40" i="40"/>
  <c r="O39" i="40"/>
  <c r="N39" i="40"/>
  <c r="M39" i="40"/>
  <c r="L39" i="40"/>
  <c r="Q39" i="40" s="1"/>
  <c r="J39" i="40"/>
  <c r="G39" i="40"/>
  <c r="F39" i="40"/>
  <c r="E39" i="40"/>
  <c r="D39" i="40"/>
  <c r="I37" i="40"/>
  <c r="H37" i="40"/>
  <c r="O36" i="40"/>
  <c r="N36" i="40"/>
  <c r="M36" i="40"/>
  <c r="L36" i="40"/>
  <c r="K36" i="40"/>
  <c r="J36" i="40"/>
  <c r="G36" i="40"/>
  <c r="F36" i="40"/>
  <c r="E36" i="40"/>
  <c r="D36" i="40"/>
  <c r="O35" i="40"/>
  <c r="N35" i="40"/>
  <c r="M35" i="40"/>
  <c r="P35" i="40" s="1"/>
  <c r="L35" i="40"/>
  <c r="J35" i="40"/>
  <c r="K35" i="40" s="1"/>
  <c r="Q35" i="40" s="1"/>
  <c r="G35" i="40"/>
  <c r="F35" i="40"/>
  <c r="E35" i="40"/>
  <c r="D35" i="40"/>
  <c r="O34" i="40"/>
  <c r="N34" i="40"/>
  <c r="M34" i="40"/>
  <c r="L34" i="40"/>
  <c r="J34" i="40"/>
  <c r="K34" i="40" s="1"/>
  <c r="G34" i="40"/>
  <c r="F34" i="40"/>
  <c r="E34" i="40"/>
  <c r="D34" i="40"/>
  <c r="O33" i="40"/>
  <c r="N33" i="40"/>
  <c r="M33" i="40"/>
  <c r="L33" i="40"/>
  <c r="Q33" i="40" s="1"/>
  <c r="J33" i="40"/>
  <c r="G33" i="40"/>
  <c r="F33" i="40"/>
  <c r="E33" i="40"/>
  <c r="D33" i="40"/>
  <c r="I31" i="40"/>
  <c r="H31" i="40"/>
  <c r="O30" i="40"/>
  <c r="N30" i="40"/>
  <c r="M30" i="40"/>
  <c r="L30" i="40"/>
  <c r="J30" i="40"/>
  <c r="K30" i="40" s="1"/>
  <c r="G30" i="40"/>
  <c r="F30" i="40"/>
  <c r="E30" i="40"/>
  <c r="D30" i="40"/>
  <c r="O29" i="40"/>
  <c r="N29" i="40"/>
  <c r="M29" i="40"/>
  <c r="L29" i="40"/>
  <c r="J29" i="40"/>
  <c r="K29" i="40" s="1"/>
  <c r="G29" i="40"/>
  <c r="F29" i="40"/>
  <c r="E29" i="40"/>
  <c r="D29" i="40"/>
  <c r="O28" i="40"/>
  <c r="N28" i="40"/>
  <c r="M28" i="40"/>
  <c r="L28" i="40"/>
  <c r="J28" i="40"/>
  <c r="K28" i="40" s="1"/>
  <c r="G28" i="40"/>
  <c r="F28" i="40"/>
  <c r="E28" i="40"/>
  <c r="D28" i="40"/>
  <c r="O27" i="40"/>
  <c r="N27" i="40"/>
  <c r="M27" i="40"/>
  <c r="L27" i="40"/>
  <c r="Q27" i="40" s="1"/>
  <c r="J27" i="40"/>
  <c r="K27" i="40" s="1"/>
  <c r="G27" i="40"/>
  <c r="F27" i="40"/>
  <c r="E27" i="40"/>
  <c r="D27" i="40"/>
  <c r="I25" i="40"/>
  <c r="H25" i="40"/>
  <c r="O24" i="40"/>
  <c r="N24" i="40"/>
  <c r="M24" i="40"/>
  <c r="L24" i="40"/>
  <c r="J24" i="40"/>
  <c r="K24" i="40" s="1"/>
  <c r="G24" i="40"/>
  <c r="F24" i="40"/>
  <c r="E24" i="40"/>
  <c r="D24" i="40"/>
  <c r="O23" i="40"/>
  <c r="N23" i="40"/>
  <c r="M23" i="40"/>
  <c r="L23" i="40"/>
  <c r="J23" i="40"/>
  <c r="K23" i="40" s="1"/>
  <c r="G23" i="40"/>
  <c r="F23" i="40"/>
  <c r="E23" i="40"/>
  <c r="D23" i="40"/>
  <c r="O22" i="40"/>
  <c r="N22" i="40"/>
  <c r="M22" i="40"/>
  <c r="L22" i="40"/>
  <c r="J22" i="40"/>
  <c r="K22" i="40" s="1"/>
  <c r="G22" i="40"/>
  <c r="F22" i="40"/>
  <c r="E22" i="40"/>
  <c r="D22" i="40"/>
  <c r="O21" i="40"/>
  <c r="N21" i="40"/>
  <c r="M21" i="40"/>
  <c r="L21" i="40"/>
  <c r="Q21" i="40" s="1"/>
  <c r="J21" i="40"/>
  <c r="G21" i="40"/>
  <c r="F21" i="40"/>
  <c r="E21" i="40"/>
  <c r="D21" i="40"/>
  <c r="I19" i="40"/>
  <c r="H19" i="40"/>
  <c r="O18" i="40"/>
  <c r="N18" i="40"/>
  <c r="M18" i="40"/>
  <c r="L18" i="40"/>
  <c r="J18" i="40"/>
  <c r="K18" i="40" s="1"/>
  <c r="G18" i="40"/>
  <c r="F18" i="40"/>
  <c r="E18" i="40"/>
  <c r="D18" i="40"/>
  <c r="O17" i="40"/>
  <c r="N17" i="40"/>
  <c r="M17" i="40"/>
  <c r="L17" i="40"/>
  <c r="J17" i="40"/>
  <c r="K17" i="40" s="1"/>
  <c r="G17" i="40"/>
  <c r="F17" i="40"/>
  <c r="E17" i="40"/>
  <c r="D17" i="40"/>
  <c r="O16" i="40"/>
  <c r="N16" i="40"/>
  <c r="M16" i="40"/>
  <c r="L16" i="40"/>
  <c r="J16" i="40"/>
  <c r="K16" i="40" s="1"/>
  <c r="G16" i="40"/>
  <c r="F16" i="40"/>
  <c r="E16" i="40"/>
  <c r="D16" i="40"/>
  <c r="O15" i="40"/>
  <c r="N15" i="40"/>
  <c r="M15" i="40"/>
  <c r="L15" i="40"/>
  <c r="Q15" i="40" s="1"/>
  <c r="J15" i="40"/>
  <c r="G15" i="40"/>
  <c r="F15" i="40"/>
  <c r="E15" i="40"/>
  <c r="D15" i="40"/>
  <c r="I13" i="40"/>
  <c r="H13" i="40"/>
  <c r="O12" i="40"/>
  <c r="N12" i="40"/>
  <c r="M12" i="40"/>
  <c r="L12" i="40"/>
  <c r="J12" i="40"/>
  <c r="K12" i="40" s="1"/>
  <c r="G12" i="40"/>
  <c r="F12" i="40"/>
  <c r="E12" i="40"/>
  <c r="D12" i="40"/>
  <c r="O11" i="40"/>
  <c r="N11" i="40"/>
  <c r="M11" i="40"/>
  <c r="L11" i="40"/>
  <c r="J11" i="40"/>
  <c r="K11" i="40" s="1"/>
  <c r="G11" i="40"/>
  <c r="F11" i="40"/>
  <c r="E11" i="40"/>
  <c r="D11" i="40"/>
  <c r="O10" i="40"/>
  <c r="N10" i="40"/>
  <c r="M10" i="40"/>
  <c r="L10" i="40"/>
  <c r="J10" i="40"/>
  <c r="K10" i="40" s="1"/>
  <c r="G10" i="40"/>
  <c r="F10" i="40"/>
  <c r="E10" i="40"/>
  <c r="D10" i="40"/>
  <c r="O9" i="40"/>
  <c r="N9" i="40"/>
  <c r="M9" i="40"/>
  <c r="L9" i="40"/>
  <c r="Q9" i="40" s="1"/>
  <c r="J9" i="40"/>
  <c r="G9" i="40"/>
  <c r="F9" i="40"/>
  <c r="E9" i="40"/>
  <c r="D9" i="40"/>
  <c r="I7" i="40"/>
  <c r="I49" i="40" s="1"/>
  <c r="H7" i="40"/>
  <c r="O6" i="40"/>
  <c r="N6" i="40"/>
  <c r="M6" i="40"/>
  <c r="L6" i="40"/>
  <c r="J6" i="40"/>
  <c r="K6" i="40" s="1"/>
  <c r="G6" i="40"/>
  <c r="F6" i="40"/>
  <c r="E6" i="40"/>
  <c r="D6" i="40"/>
  <c r="O5" i="40"/>
  <c r="N5" i="40"/>
  <c r="M5" i="40"/>
  <c r="L5" i="40"/>
  <c r="J5" i="40"/>
  <c r="K5" i="40" s="1"/>
  <c r="G5" i="40"/>
  <c r="F5" i="40"/>
  <c r="E5" i="40"/>
  <c r="D5" i="40"/>
  <c r="O4" i="40"/>
  <c r="N4" i="40"/>
  <c r="M4" i="40"/>
  <c r="L4" i="40"/>
  <c r="J4" i="40"/>
  <c r="K4" i="40" s="1"/>
  <c r="G4" i="40"/>
  <c r="F4" i="40"/>
  <c r="E4" i="40"/>
  <c r="D4" i="40"/>
  <c r="O3" i="40"/>
  <c r="N3" i="40"/>
  <c r="M3" i="40"/>
  <c r="L3" i="40"/>
  <c r="Q3" i="40" s="1"/>
  <c r="J3" i="40"/>
  <c r="G3" i="40"/>
  <c r="F3" i="40"/>
  <c r="E3" i="40"/>
  <c r="D3" i="40"/>
  <c r="G37" i="42" l="1"/>
  <c r="G43" i="42"/>
  <c r="G7" i="43"/>
  <c r="J13" i="43"/>
  <c r="G19" i="43"/>
  <c r="R24" i="43"/>
  <c r="G31" i="43"/>
  <c r="Q23" i="44"/>
  <c r="R23" i="44" s="1"/>
  <c r="H49" i="40"/>
  <c r="H32" i="44"/>
  <c r="P23" i="44"/>
  <c r="L19" i="41"/>
  <c r="Q16" i="41"/>
  <c r="N25" i="41"/>
  <c r="Q24" i="41"/>
  <c r="I37" i="43"/>
  <c r="R22" i="43"/>
  <c r="Q18" i="41"/>
  <c r="H43" i="41"/>
  <c r="I50" i="42"/>
  <c r="F25" i="43"/>
  <c r="E7" i="44"/>
  <c r="O7" i="44"/>
  <c r="F13" i="44"/>
  <c r="L25" i="44"/>
  <c r="Q22" i="44"/>
  <c r="E7" i="40"/>
  <c r="S3" i="40"/>
  <c r="Q4" i="40"/>
  <c r="S4" i="40" s="1"/>
  <c r="Q12" i="40"/>
  <c r="S15" i="40"/>
  <c r="Q16" i="40"/>
  <c r="Q19" i="40" s="1"/>
  <c r="Q24" i="40"/>
  <c r="P9" i="41"/>
  <c r="D19" i="41"/>
  <c r="P21" i="41"/>
  <c r="P23" i="41"/>
  <c r="Q28" i="41"/>
  <c r="Q36" i="41"/>
  <c r="S36" i="41" s="1"/>
  <c r="Q4" i="44"/>
  <c r="R4" i="44" s="1"/>
  <c r="N13" i="44"/>
  <c r="Q11" i="44"/>
  <c r="G19" i="44"/>
  <c r="Q18" i="44"/>
  <c r="S21" i="40"/>
  <c r="Q22" i="40"/>
  <c r="O13" i="41"/>
  <c r="P11" i="41"/>
  <c r="F19" i="41"/>
  <c r="P17" i="41"/>
  <c r="K21" i="41"/>
  <c r="N31" i="41"/>
  <c r="Q30" i="41"/>
  <c r="R30" i="41" s="1"/>
  <c r="P11" i="44"/>
  <c r="E19" i="44"/>
  <c r="D31" i="40"/>
  <c r="K31" i="40"/>
  <c r="P30" i="40"/>
  <c r="N19" i="41"/>
  <c r="F25" i="41"/>
  <c r="L25" i="41"/>
  <c r="F7" i="40"/>
  <c r="Q5" i="40"/>
  <c r="S5" i="40" s="1"/>
  <c r="P15" i="40"/>
  <c r="Q17" i="40"/>
  <c r="S17" i="40" s="1"/>
  <c r="P23" i="40"/>
  <c r="Q28" i="40"/>
  <c r="S28" i="40" s="1"/>
  <c r="Q10" i="41"/>
  <c r="S10" i="41" s="1"/>
  <c r="D31" i="41"/>
  <c r="G37" i="41"/>
  <c r="P33" i="41"/>
  <c r="Q35" i="41"/>
  <c r="S35" i="41" s="1"/>
  <c r="Q4" i="42"/>
  <c r="S4" i="42" s="1"/>
  <c r="F13" i="42"/>
  <c r="Q10" i="42"/>
  <c r="S10" i="42" s="1"/>
  <c r="F25" i="42"/>
  <c r="Q22" i="42"/>
  <c r="S22" i="42" s="1"/>
  <c r="Q29" i="42"/>
  <c r="S29" i="42" s="1"/>
  <c r="Q35" i="42"/>
  <c r="S35" i="42" s="1"/>
  <c r="Q42" i="42"/>
  <c r="S42" i="42" s="1"/>
  <c r="Q6" i="43"/>
  <c r="S6" i="43" s="1"/>
  <c r="L13" i="43"/>
  <c r="Q18" i="43"/>
  <c r="S18" i="43" s="1"/>
  <c r="L25" i="43"/>
  <c r="Q30" i="43"/>
  <c r="S30" i="43" s="1"/>
  <c r="Q6" i="44"/>
  <c r="S6" i="44" s="1"/>
  <c r="L13" i="44"/>
  <c r="S18" i="44"/>
  <c r="N19" i="40"/>
  <c r="S22" i="40"/>
  <c r="E43" i="40"/>
  <c r="P41" i="40"/>
  <c r="Q42" i="40"/>
  <c r="S42" i="40" s="1"/>
  <c r="E7" i="41"/>
  <c r="K7" i="41"/>
  <c r="S5" i="41"/>
  <c r="G13" i="41"/>
  <c r="S17" i="41"/>
  <c r="R18" i="41"/>
  <c r="S22" i="41"/>
  <c r="S24" i="41"/>
  <c r="L31" i="41"/>
  <c r="S5" i="42"/>
  <c r="R6" i="42"/>
  <c r="S17" i="42"/>
  <c r="R18" i="42"/>
  <c r="Q23" i="42"/>
  <c r="G31" i="42"/>
  <c r="N31" i="42"/>
  <c r="S30" i="42"/>
  <c r="E37" i="42"/>
  <c r="O37" i="42"/>
  <c r="Q36" i="42"/>
  <c r="S36" i="42" s="1"/>
  <c r="E43" i="42"/>
  <c r="O43" i="42"/>
  <c r="E7" i="43"/>
  <c r="O7" i="43"/>
  <c r="S10" i="43"/>
  <c r="Q12" i="43"/>
  <c r="S12" i="43" s="1"/>
  <c r="E19" i="43"/>
  <c r="O19" i="43"/>
  <c r="E31" i="43"/>
  <c r="O31" i="43"/>
  <c r="O19" i="44"/>
  <c r="P5" i="40"/>
  <c r="F13" i="40"/>
  <c r="P9" i="40"/>
  <c r="Q11" i="40"/>
  <c r="R11" i="40" s="1"/>
  <c r="Q18" i="40"/>
  <c r="S18" i="40" s="1"/>
  <c r="F25" i="40"/>
  <c r="Q23" i="40"/>
  <c r="R23" i="40" s="1"/>
  <c r="N31" i="40"/>
  <c r="M31" i="40"/>
  <c r="Q30" i="40"/>
  <c r="S30" i="40" s="1"/>
  <c r="E37" i="40"/>
  <c r="Q41" i="40"/>
  <c r="S41" i="40" s="1"/>
  <c r="F31" i="41"/>
  <c r="P29" i="41"/>
  <c r="D7" i="42"/>
  <c r="D19" i="42"/>
  <c r="D31" i="42"/>
  <c r="J31" i="42"/>
  <c r="O31" i="42"/>
  <c r="Q40" i="42"/>
  <c r="S40" i="42" s="1"/>
  <c r="Q4" i="43"/>
  <c r="S4" i="43" s="1"/>
  <c r="Q16" i="43"/>
  <c r="S16" i="43" s="1"/>
  <c r="Q28" i="43"/>
  <c r="S28" i="43" s="1"/>
  <c r="Q16" i="44"/>
  <c r="S16" i="44" s="1"/>
  <c r="G7" i="44"/>
  <c r="P3" i="44"/>
  <c r="Q5" i="44"/>
  <c r="S5" i="44" s="1"/>
  <c r="D13" i="44"/>
  <c r="J13" i="44"/>
  <c r="P15" i="44"/>
  <c r="Q17" i="44"/>
  <c r="S17" i="44" s="1"/>
  <c r="R17" i="40"/>
  <c r="P3" i="40"/>
  <c r="N13" i="40"/>
  <c r="D19" i="40"/>
  <c r="P21" i="40"/>
  <c r="P33" i="40"/>
  <c r="Q3" i="41"/>
  <c r="R3" i="41" s="1"/>
  <c r="N7" i="40"/>
  <c r="P4" i="40"/>
  <c r="D13" i="40"/>
  <c r="J13" i="40"/>
  <c r="S12" i="40"/>
  <c r="E19" i="40"/>
  <c r="L19" i="40"/>
  <c r="N25" i="40"/>
  <c r="E25" i="40"/>
  <c r="R24" i="40"/>
  <c r="R30" i="40"/>
  <c r="G37" i="40"/>
  <c r="N37" i="40"/>
  <c r="Q34" i="40"/>
  <c r="S34" i="40" s="1"/>
  <c r="S35" i="40"/>
  <c r="G43" i="40"/>
  <c r="N43" i="40"/>
  <c r="M43" i="40"/>
  <c r="G7" i="41"/>
  <c r="P3" i="41"/>
  <c r="D13" i="41"/>
  <c r="J13" i="41"/>
  <c r="N13" i="41"/>
  <c r="S16" i="41"/>
  <c r="S18" i="41"/>
  <c r="E25" i="41"/>
  <c r="K25" i="41"/>
  <c r="O25" i="41"/>
  <c r="F7" i="42"/>
  <c r="D13" i="42"/>
  <c r="J13" i="42"/>
  <c r="K9" i="42"/>
  <c r="K13" i="42" s="1"/>
  <c r="F19" i="42"/>
  <c r="D25" i="42"/>
  <c r="J25" i="42"/>
  <c r="K21" i="42"/>
  <c r="K25" i="42" s="1"/>
  <c r="L7" i="40"/>
  <c r="L25" i="40"/>
  <c r="O31" i="40"/>
  <c r="P29" i="40"/>
  <c r="F37" i="40"/>
  <c r="L43" i="40"/>
  <c r="D7" i="40"/>
  <c r="J7" i="40"/>
  <c r="E13" i="40"/>
  <c r="Q10" i="40"/>
  <c r="S10" i="40" s="1"/>
  <c r="P11" i="40"/>
  <c r="P12" i="40"/>
  <c r="F19" i="40"/>
  <c r="P17" i="40"/>
  <c r="D25" i="40"/>
  <c r="J25" i="40"/>
  <c r="G31" i="40"/>
  <c r="P27" i="40"/>
  <c r="L31" i="40"/>
  <c r="Q29" i="40"/>
  <c r="S29" i="40" s="1"/>
  <c r="D37" i="40"/>
  <c r="O37" i="40"/>
  <c r="M37" i="40"/>
  <c r="D43" i="40"/>
  <c r="O43" i="40"/>
  <c r="D7" i="41"/>
  <c r="J7" i="41"/>
  <c r="N7" i="41"/>
  <c r="Q4" i="41"/>
  <c r="S4" i="41" s="1"/>
  <c r="P5" i="41"/>
  <c r="Q6" i="41"/>
  <c r="S6" i="41" s="1"/>
  <c r="E13" i="41"/>
  <c r="E43" i="41" s="1"/>
  <c r="K13" i="41"/>
  <c r="Q11" i="41"/>
  <c r="S11" i="41" s="1"/>
  <c r="J19" i="41"/>
  <c r="K15" i="41"/>
  <c r="K19" i="41" s="1"/>
  <c r="R22" i="41"/>
  <c r="S23" i="41"/>
  <c r="R24" i="41"/>
  <c r="S28" i="41"/>
  <c r="S30" i="41"/>
  <c r="E37" i="41"/>
  <c r="K37" i="41"/>
  <c r="O37" i="41"/>
  <c r="N7" i="42"/>
  <c r="S6" i="42"/>
  <c r="L13" i="42"/>
  <c r="Q9" i="42"/>
  <c r="R9" i="42" s="1"/>
  <c r="S11" i="42"/>
  <c r="R12" i="42"/>
  <c r="N19" i="42"/>
  <c r="S18" i="42"/>
  <c r="L25" i="42"/>
  <c r="Q21" i="42"/>
  <c r="O7" i="41"/>
  <c r="F13" i="41"/>
  <c r="L13" i="41"/>
  <c r="Q9" i="41"/>
  <c r="S9" i="41" s="1"/>
  <c r="Q12" i="41"/>
  <c r="S12" i="41" s="1"/>
  <c r="S13" i="41" s="1"/>
  <c r="Q15" i="41"/>
  <c r="R15" i="41" s="1"/>
  <c r="G25" i="41"/>
  <c r="J31" i="41"/>
  <c r="K27" i="41"/>
  <c r="K31" i="41" s="1"/>
  <c r="Q34" i="41"/>
  <c r="S34" i="41" s="1"/>
  <c r="J7" i="42"/>
  <c r="K3" i="42"/>
  <c r="K7" i="42" s="1"/>
  <c r="J19" i="42"/>
  <c r="K15" i="42"/>
  <c r="K19" i="42" s="1"/>
  <c r="J19" i="40"/>
  <c r="E31" i="40"/>
  <c r="Q36" i="40"/>
  <c r="S36" i="40" s="1"/>
  <c r="Q27" i="41"/>
  <c r="Q31" i="41" s="1"/>
  <c r="Q3" i="42"/>
  <c r="S3" i="42" s="1"/>
  <c r="Q15" i="42"/>
  <c r="S15" i="42" s="1"/>
  <c r="E19" i="41"/>
  <c r="O19" i="41"/>
  <c r="Q21" i="41"/>
  <c r="S21" i="41" s="1"/>
  <c r="S25" i="41" s="1"/>
  <c r="E31" i="41"/>
  <c r="O31" i="41"/>
  <c r="F37" i="41"/>
  <c r="L37" i="41"/>
  <c r="Q33" i="41"/>
  <c r="E7" i="42"/>
  <c r="O7" i="42"/>
  <c r="G13" i="42"/>
  <c r="P9" i="42"/>
  <c r="R10" i="42"/>
  <c r="E19" i="42"/>
  <c r="O19" i="42"/>
  <c r="G25" i="42"/>
  <c r="P21" i="42"/>
  <c r="R22" i="42"/>
  <c r="K27" i="42"/>
  <c r="K31" i="42" s="1"/>
  <c r="R30" i="42"/>
  <c r="F37" i="42"/>
  <c r="L37" i="42"/>
  <c r="Q33" i="42"/>
  <c r="P35" i="42"/>
  <c r="D43" i="42"/>
  <c r="J43" i="42"/>
  <c r="N43" i="42"/>
  <c r="P41" i="42"/>
  <c r="D7" i="43"/>
  <c r="J7" i="43"/>
  <c r="N7" i="43"/>
  <c r="P5" i="43"/>
  <c r="E13" i="43"/>
  <c r="K9" i="43"/>
  <c r="K13" i="43" s="1"/>
  <c r="O13" i="43"/>
  <c r="F19" i="43"/>
  <c r="L19" i="43"/>
  <c r="Q15" i="43"/>
  <c r="G25" i="43"/>
  <c r="P21" i="43"/>
  <c r="D31" i="43"/>
  <c r="J31" i="43"/>
  <c r="N31" i="43"/>
  <c r="P29" i="43"/>
  <c r="D7" i="44"/>
  <c r="J7" i="44"/>
  <c r="N7" i="44"/>
  <c r="P5" i="44"/>
  <c r="E13" i="44"/>
  <c r="K9" i="44"/>
  <c r="K13" i="44" s="1"/>
  <c r="O13" i="44"/>
  <c r="F19" i="44"/>
  <c r="L19" i="44"/>
  <c r="Q15" i="44"/>
  <c r="R16" i="44"/>
  <c r="R18" i="44"/>
  <c r="G25" i="44"/>
  <c r="P21" i="44"/>
  <c r="S23" i="42"/>
  <c r="R24" i="42"/>
  <c r="F31" i="42"/>
  <c r="L31" i="42"/>
  <c r="Q27" i="42"/>
  <c r="S27" i="42" s="1"/>
  <c r="R34" i="42"/>
  <c r="K43" i="42"/>
  <c r="K7" i="43"/>
  <c r="Q9" i="43"/>
  <c r="S9" i="43" s="1"/>
  <c r="R10" i="43"/>
  <c r="S11" i="43"/>
  <c r="S22" i="43"/>
  <c r="S24" i="43"/>
  <c r="K31" i="43"/>
  <c r="K7" i="44"/>
  <c r="Q9" i="44"/>
  <c r="Q13" i="44" s="1"/>
  <c r="S11" i="44"/>
  <c r="R12" i="44"/>
  <c r="S22" i="44"/>
  <c r="S24" i="44"/>
  <c r="G19" i="41"/>
  <c r="P15" i="41"/>
  <c r="G31" i="41"/>
  <c r="P27" i="41"/>
  <c r="D37" i="41"/>
  <c r="J37" i="41"/>
  <c r="N37" i="41"/>
  <c r="P35" i="41"/>
  <c r="G7" i="42"/>
  <c r="P3" i="42"/>
  <c r="R4" i="42"/>
  <c r="E13" i="42"/>
  <c r="O13" i="42"/>
  <c r="G19" i="42"/>
  <c r="G50" i="42" s="1"/>
  <c r="P15" i="42"/>
  <c r="R16" i="42"/>
  <c r="E25" i="42"/>
  <c r="O25" i="42"/>
  <c r="P27" i="42"/>
  <c r="R28" i="42"/>
  <c r="P29" i="42"/>
  <c r="D37" i="42"/>
  <c r="J37" i="42"/>
  <c r="N37" i="42"/>
  <c r="R36" i="42"/>
  <c r="F43" i="42"/>
  <c r="L43" i="42"/>
  <c r="Q39" i="42"/>
  <c r="F7" i="43"/>
  <c r="L7" i="43"/>
  <c r="Q3" i="43"/>
  <c r="S3" i="43" s="1"/>
  <c r="S7" i="43" s="1"/>
  <c r="G13" i="43"/>
  <c r="P9" i="43"/>
  <c r="D19" i="43"/>
  <c r="J19" i="43"/>
  <c r="N19" i="43"/>
  <c r="P17" i="43"/>
  <c r="E25" i="43"/>
  <c r="K21" i="43"/>
  <c r="K25" i="43" s="1"/>
  <c r="O25" i="43"/>
  <c r="F31" i="43"/>
  <c r="L31" i="43"/>
  <c r="Q27" i="43"/>
  <c r="Q31" i="43" s="1"/>
  <c r="F7" i="44"/>
  <c r="L7" i="44"/>
  <c r="L32" i="44" s="1"/>
  <c r="Q3" i="44"/>
  <c r="S3" i="44" s="1"/>
  <c r="R6" i="44"/>
  <c r="G13" i="44"/>
  <c r="P9" i="44"/>
  <c r="D19" i="44"/>
  <c r="J19" i="44"/>
  <c r="N19" i="44"/>
  <c r="P17" i="44"/>
  <c r="E25" i="44"/>
  <c r="K21" i="44"/>
  <c r="K25" i="44" s="1"/>
  <c r="O25" i="44"/>
  <c r="O32" i="44" s="1"/>
  <c r="K37" i="42"/>
  <c r="K19" i="43"/>
  <c r="K37" i="43" s="1"/>
  <c r="Q21" i="43"/>
  <c r="Q25" i="43" s="1"/>
  <c r="G32" i="44"/>
  <c r="K19" i="44"/>
  <c r="Q21" i="44"/>
  <c r="S21" i="44" s="1"/>
  <c r="R10" i="44"/>
  <c r="R22" i="44"/>
  <c r="R24" i="44"/>
  <c r="P4" i="44"/>
  <c r="P6" i="44"/>
  <c r="R9" i="44"/>
  <c r="P10" i="44"/>
  <c r="R11" i="44"/>
  <c r="P12" i="44"/>
  <c r="P16" i="44"/>
  <c r="R17" i="44"/>
  <c r="P18" i="44"/>
  <c r="P22" i="44"/>
  <c r="P24" i="44"/>
  <c r="M7" i="44"/>
  <c r="S9" i="44"/>
  <c r="M13" i="44"/>
  <c r="M19" i="44"/>
  <c r="M25" i="44"/>
  <c r="R6" i="43"/>
  <c r="R16" i="43"/>
  <c r="R18" i="43"/>
  <c r="R12" i="43"/>
  <c r="R4" i="43"/>
  <c r="R28" i="43"/>
  <c r="R30" i="43"/>
  <c r="P4" i="43"/>
  <c r="R5" i="43"/>
  <c r="P6" i="43"/>
  <c r="P10" i="43"/>
  <c r="R11" i="43"/>
  <c r="P12" i="43"/>
  <c r="P16" i="43"/>
  <c r="R17" i="43"/>
  <c r="P18" i="43"/>
  <c r="P22" i="43"/>
  <c r="R23" i="43"/>
  <c r="P24" i="43"/>
  <c r="P28" i="43"/>
  <c r="R29" i="43"/>
  <c r="P30" i="43"/>
  <c r="Q7" i="43"/>
  <c r="M19" i="43"/>
  <c r="S21" i="43"/>
  <c r="M25" i="43"/>
  <c r="M31" i="43"/>
  <c r="M7" i="43"/>
  <c r="M13" i="43"/>
  <c r="Q7" i="42"/>
  <c r="Q19" i="42"/>
  <c r="S7" i="42"/>
  <c r="S31" i="42"/>
  <c r="R3" i="42"/>
  <c r="P4" i="42"/>
  <c r="R5" i="42"/>
  <c r="P6" i="42"/>
  <c r="P10" i="42"/>
  <c r="R11" i="42"/>
  <c r="P12" i="42"/>
  <c r="R15" i="42"/>
  <c r="P16" i="42"/>
  <c r="R17" i="42"/>
  <c r="P18" i="42"/>
  <c r="R21" i="42"/>
  <c r="P22" i="42"/>
  <c r="R23" i="42"/>
  <c r="P24" i="42"/>
  <c r="R27" i="42"/>
  <c r="P28" i="42"/>
  <c r="R29" i="42"/>
  <c r="P30" i="42"/>
  <c r="R33" i="42"/>
  <c r="P34" i="42"/>
  <c r="R35" i="42"/>
  <c r="P36" i="42"/>
  <c r="R39" i="42"/>
  <c r="P40" i="42"/>
  <c r="R41" i="42"/>
  <c r="P42" i="42"/>
  <c r="M25" i="42"/>
  <c r="M31" i="42"/>
  <c r="M37" i="42"/>
  <c r="S39" i="42"/>
  <c r="M43" i="42"/>
  <c r="M7" i="42"/>
  <c r="M13" i="42"/>
  <c r="M19" i="42"/>
  <c r="Q19" i="41"/>
  <c r="R16" i="41"/>
  <c r="R28" i="41"/>
  <c r="R36" i="41"/>
  <c r="K43" i="41"/>
  <c r="R10" i="41"/>
  <c r="R12" i="41"/>
  <c r="Q25" i="41"/>
  <c r="P4" i="41"/>
  <c r="R5" i="41"/>
  <c r="P6" i="41"/>
  <c r="R9" i="41"/>
  <c r="P10" i="41"/>
  <c r="R11" i="41"/>
  <c r="P12" i="41"/>
  <c r="P16" i="41"/>
  <c r="R17" i="41"/>
  <c r="P18" i="41"/>
  <c r="R21" i="41"/>
  <c r="P22" i="41"/>
  <c r="R23" i="41"/>
  <c r="P24" i="41"/>
  <c r="P28" i="41"/>
  <c r="R29" i="41"/>
  <c r="P30" i="41"/>
  <c r="R33" i="41"/>
  <c r="P34" i="41"/>
  <c r="P36" i="41"/>
  <c r="M7" i="41"/>
  <c r="S15" i="41"/>
  <c r="S19" i="41" s="1"/>
  <c r="M19" i="41"/>
  <c r="M25" i="41"/>
  <c r="M31" i="41"/>
  <c r="S33" i="41"/>
  <c r="S37" i="41" s="1"/>
  <c r="M37" i="41"/>
  <c r="M13" i="41"/>
  <c r="P6" i="40"/>
  <c r="R9" i="40"/>
  <c r="R10" i="40"/>
  <c r="L13" i="40"/>
  <c r="P18" i="40"/>
  <c r="R21" i="40"/>
  <c r="R22" i="40"/>
  <c r="S23" i="40"/>
  <c r="S24" i="40"/>
  <c r="Q25" i="40"/>
  <c r="S33" i="40"/>
  <c r="R33" i="40"/>
  <c r="P36" i="40"/>
  <c r="L37" i="40"/>
  <c r="F43" i="40"/>
  <c r="Q40" i="40"/>
  <c r="S40" i="40" s="1"/>
  <c r="K3" i="40"/>
  <c r="K7" i="40" s="1"/>
  <c r="O7" i="40"/>
  <c r="R5" i="40"/>
  <c r="Q6" i="40"/>
  <c r="S6" i="40" s="1"/>
  <c r="S7" i="40" s="1"/>
  <c r="G13" i="40"/>
  <c r="S9" i="40"/>
  <c r="M13" i="40"/>
  <c r="K15" i="40"/>
  <c r="K19" i="40" s="1"/>
  <c r="O19" i="40"/>
  <c r="P16" i="40"/>
  <c r="R18" i="40"/>
  <c r="G25" i="40"/>
  <c r="J31" i="40"/>
  <c r="P28" i="40"/>
  <c r="R35" i="40"/>
  <c r="P40" i="40"/>
  <c r="R4" i="40"/>
  <c r="R15" i="40"/>
  <c r="M25" i="40"/>
  <c r="P31" i="40"/>
  <c r="K39" i="40"/>
  <c r="K43" i="40" s="1"/>
  <c r="J43" i="40"/>
  <c r="P42" i="40"/>
  <c r="R3" i="40"/>
  <c r="G7" i="40"/>
  <c r="M7" i="40"/>
  <c r="K9" i="40"/>
  <c r="K13" i="40" s="1"/>
  <c r="O13" i="40"/>
  <c r="P10" i="40"/>
  <c r="R12" i="40"/>
  <c r="G19" i="40"/>
  <c r="M19" i="40"/>
  <c r="K21" i="40"/>
  <c r="K25" i="40" s="1"/>
  <c r="O25" i="40"/>
  <c r="P22" i="40"/>
  <c r="P24" i="40"/>
  <c r="F31" i="40"/>
  <c r="S27" i="40"/>
  <c r="Q31" i="40"/>
  <c r="R31" i="40" s="1"/>
  <c r="R27" i="40"/>
  <c r="J37" i="40"/>
  <c r="K33" i="40"/>
  <c r="K37" i="40" s="1"/>
  <c r="P34" i="40"/>
  <c r="S39" i="40"/>
  <c r="R39" i="40"/>
  <c r="R42" i="40"/>
  <c r="R28" i="40"/>
  <c r="R34" i="40"/>
  <c r="P39" i="40"/>
  <c r="Q37" i="40" l="1"/>
  <c r="R37" i="40" s="1"/>
  <c r="R5" i="44"/>
  <c r="O37" i="43"/>
  <c r="S11" i="40"/>
  <c r="S43" i="42"/>
  <c r="R42" i="42"/>
  <c r="F32" i="44"/>
  <c r="R34" i="41"/>
  <c r="R40" i="42"/>
  <c r="R16" i="40"/>
  <c r="S23" i="44"/>
  <c r="Q37" i="41"/>
  <c r="Q43" i="42"/>
  <c r="Q7" i="44"/>
  <c r="S4" i="44"/>
  <c r="S7" i="44"/>
  <c r="Q25" i="44"/>
  <c r="N32" i="44"/>
  <c r="G37" i="43"/>
  <c r="R41" i="40"/>
  <c r="S16" i="40"/>
  <c r="S19" i="40" s="1"/>
  <c r="Q7" i="40"/>
  <c r="R35" i="41"/>
  <c r="S25" i="44"/>
  <c r="E32" i="44"/>
  <c r="R4" i="41"/>
  <c r="Q31" i="42"/>
  <c r="R9" i="43"/>
  <c r="R3" i="43"/>
  <c r="Q19" i="44"/>
  <c r="Q19" i="43"/>
  <c r="R19" i="43" s="1"/>
  <c r="L43" i="41"/>
  <c r="S27" i="43"/>
  <c r="S31" i="43" s="1"/>
  <c r="Q13" i="43"/>
  <c r="E37" i="43"/>
  <c r="L49" i="40"/>
  <c r="R21" i="44"/>
  <c r="G43" i="41"/>
  <c r="F43" i="41"/>
  <c r="S19" i="42"/>
  <c r="N43" i="41"/>
  <c r="O43" i="41"/>
  <c r="L50" i="42"/>
  <c r="J32" i="44"/>
  <c r="K50" i="42"/>
  <c r="D50" i="42"/>
  <c r="P43" i="40"/>
  <c r="J49" i="40"/>
  <c r="S13" i="40"/>
  <c r="R6" i="40"/>
  <c r="R27" i="43"/>
  <c r="R21" i="43"/>
  <c r="Q32" i="44"/>
  <c r="O50" i="42"/>
  <c r="D32" i="44"/>
  <c r="E50" i="42"/>
  <c r="E49" i="40"/>
  <c r="F50" i="42"/>
  <c r="R15" i="43"/>
  <c r="R15" i="44"/>
  <c r="F37" i="43"/>
  <c r="D37" i="43"/>
  <c r="R40" i="40"/>
  <c r="Q43" i="40"/>
  <c r="R43" i="40" s="1"/>
  <c r="S31" i="40"/>
  <c r="P37" i="40"/>
  <c r="S37" i="40"/>
  <c r="S3" i="41"/>
  <c r="S7" i="41" s="1"/>
  <c r="S27" i="41"/>
  <c r="S31" i="41" s="1"/>
  <c r="Q13" i="41"/>
  <c r="R13" i="41" s="1"/>
  <c r="J50" i="42"/>
  <c r="Q25" i="42"/>
  <c r="S21" i="42"/>
  <c r="S25" i="42" s="1"/>
  <c r="D43" i="41"/>
  <c r="D49" i="40"/>
  <c r="S25" i="43"/>
  <c r="S15" i="44"/>
  <c r="S19" i="44" s="1"/>
  <c r="J43" i="41"/>
  <c r="R29" i="40"/>
  <c r="F49" i="40"/>
  <c r="G49" i="40"/>
  <c r="R27" i="41"/>
  <c r="S15" i="43"/>
  <c r="S19" i="43" s="1"/>
  <c r="S13" i="44"/>
  <c r="S13" i="43"/>
  <c r="N37" i="43"/>
  <c r="Q37" i="42"/>
  <c r="S33" i="42"/>
  <c r="S37" i="42" s="1"/>
  <c r="N50" i="42"/>
  <c r="Q13" i="40"/>
  <c r="Q49" i="40" s="1"/>
  <c r="R6" i="41"/>
  <c r="R36" i="40"/>
  <c r="N49" i="40"/>
  <c r="L37" i="43"/>
  <c r="K32" i="44"/>
  <c r="J37" i="43"/>
  <c r="Q13" i="42"/>
  <c r="S9" i="42"/>
  <c r="S13" i="42" s="1"/>
  <c r="S50" i="42" s="1"/>
  <c r="Q7" i="41"/>
  <c r="R7" i="41" s="1"/>
  <c r="S25" i="40"/>
  <c r="R3" i="44"/>
  <c r="R19" i="44"/>
  <c r="P19" i="44"/>
  <c r="R7" i="44"/>
  <c r="M32" i="44"/>
  <c r="P7" i="44"/>
  <c r="R25" i="44"/>
  <c r="P25" i="44"/>
  <c r="R13" i="44"/>
  <c r="P13" i="44"/>
  <c r="R31" i="43"/>
  <c r="P31" i="43"/>
  <c r="P19" i="43"/>
  <c r="R13" i="43"/>
  <c r="P13" i="43"/>
  <c r="R25" i="43"/>
  <c r="P25" i="43"/>
  <c r="R7" i="43"/>
  <c r="M37" i="43"/>
  <c r="P7" i="43"/>
  <c r="R19" i="42"/>
  <c r="P19" i="42"/>
  <c r="R37" i="42"/>
  <c r="P37" i="42"/>
  <c r="R7" i="42"/>
  <c r="M50" i="42"/>
  <c r="P7" i="42"/>
  <c r="R31" i="42"/>
  <c r="P31" i="42"/>
  <c r="Q50" i="42"/>
  <c r="R13" i="42"/>
  <c r="P13" i="42"/>
  <c r="R43" i="42"/>
  <c r="P43" i="42"/>
  <c r="R25" i="42"/>
  <c r="P25" i="42"/>
  <c r="S43" i="41"/>
  <c r="R37" i="41"/>
  <c r="P37" i="41"/>
  <c r="R25" i="41"/>
  <c r="P25" i="41"/>
  <c r="M43" i="41"/>
  <c r="P7" i="41"/>
  <c r="P13" i="41"/>
  <c r="R31" i="41"/>
  <c r="P31" i="41"/>
  <c r="R19" i="41"/>
  <c r="P19" i="41"/>
  <c r="R19" i="40"/>
  <c r="P19" i="40"/>
  <c r="R25" i="40"/>
  <c r="P25" i="40"/>
  <c r="M49" i="40"/>
  <c r="R7" i="40"/>
  <c r="P7" i="40"/>
  <c r="O49" i="40"/>
  <c r="S43" i="40"/>
  <c r="R13" i="40"/>
  <c r="P13" i="40"/>
  <c r="K49" i="40"/>
  <c r="S32" i="44" l="1"/>
  <c r="Q37" i="43"/>
  <c r="Q43" i="41"/>
  <c r="P49" i="40"/>
  <c r="S37" i="43"/>
  <c r="R37" i="43"/>
  <c r="S49" i="40"/>
  <c r="R32" i="44"/>
  <c r="P32" i="44"/>
  <c r="P37" i="43"/>
  <c r="P50" i="42"/>
  <c r="R50" i="42"/>
  <c r="P43" i="41"/>
  <c r="R43" i="41"/>
  <c r="R49" i="40"/>
  <c r="Q18" i="20" l="1"/>
  <c r="F26" i="5" l="1"/>
  <c r="F26" i="9"/>
  <c r="F27" i="6"/>
  <c r="F26" i="19"/>
  <c r="D39" i="37" l="1"/>
  <c r="F29" i="37"/>
  <c r="F26" i="37"/>
  <c r="D39" i="5" l="1"/>
  <c r="D40" i="6"/>
  <c r="D39" i="10"/>
  <c r="C40" i="15"/>
  <c r="C40" i="16"/>
  <c r="D39" i="2"/>
  <c r="D39" i="8"/>
  <c r="D39" i="12"/>
  <c r="D39" i="9"/>
  <c r="F29" i="8"/>
  <c r="F30" i="17" l="1"/>
  <c r="F29" i="11"/>
  <c r="F29" i="9"/>
  <c r="F29" i="12"/>
  <c r="F29" i="7"/>
  <c r="E30" i="16"/>
  <c r="F29" i="3" l="1"/>
  <c r="F30" i="6"/>
  <c r="C42" i="16"/>
  <c r="F26" i="17" l="1"/>
  <c r="E26" i="15"/>
  <c r="F26" i="12"/>
  <c r="F26" i="11"/>
  <c r="F26" i="10"/>
  <c r="F26" i="8"/>
  <c r="F26" i="7"/>
  <c r="F26" i="6"/>
  <c r="F26" i="3"/>
  <c r="F26" i="2"/>
  <c r="D40" i="7" l="1"/>
  <c r="D41" i="7" s="1"/>
  <c r="D41" i="10"/>
  <c r="D41" i="12"/>
  <c r="D40" i="9"/>
  <c r="C42" i="15" l="1"/>
  <c r="D41" i="5"/>
  <c r="D41" i="2" l="1"/>
  <c r="D42" i="6"/>
</calcChain>
</file>

<file path=xl/sharedStrings.xml><?xml version="1.0" encoding="utf-8"?>
<sst xmlns="http://schemas.openxmlformats.org/spreadsheetml/2006/main" count="1968" uniqueCount="273">
  <si>
    <t>ZÁªÀÄÄAqÉÃ±Àéj «zÀÄåvï ¸ÀgÀ§gÁdÄ ¤UÀªÀÄ ¤AiÀÄ«ÄvÀ</t>
  </si>
  <si>
    <t>ªÉÄÊPÉÆæÃ ¦üÃqÀgï ¥ÁæAZÉ¹ì ¸ÀA¨sÁªÀ£É ©¯ï</t>
  </si>
  <si>
    <t>JA.J¥sï.J¥sï. ºÉ¸ÀgÀÄ</t>
  </si>
  <si>
    <t>UÁæªÀÄ ¥ÀAZÁ¬Äw ºÉ¸ÀgÀÄ</t>
  </si>
  <si>
    <t>¸ÀA¨sÁªÀ£É ¤ÃqÀ¨ÉÃPÁzÀAvÀ wAUÀ¼ÀÄ</t>
  </si>
  <si>
    <t>«¨sÁUÀ ºÉ¸ÀgÀÄ:-</t>
  </si>
  <si>
    <t>£ÀAd£ÀUÀÆqÀÄ</t>
  </si>
  <si>
    <t>G¥À«¨sÁUÀ ºÉ¸ÀgÀÄ:-</t>
  </si>
  <si>
    <t>¥ÁªÀw¸À¨ÉÃPÁzÀ ªÉÆvÀÛzÀ «ªÀgÀ</t>
  </si>
  <si>
    <t>1. F wAUÀ¼À°è ªÀiÁ¥ÀPÀUÀ¼À jÃrAUï ªÀÄvÀÄÛ ©®Äè ¤ÃrgÀÄªÀ ¸ÁÜªÀgÀUÀ½UÉ ¸ÀA¨sÁªÀ£É</t>
  </si>
  <si>
    <t>«ªÀgÀ</t>
  </si>
  <si>
    <t>¸ÀA¨sÁªÀ£É</t>
  </si>
  <si>
    <t>ªÉÆvÀÛ</t>
  </si>
  <si>
    <t>¥Àæw wAUÀ¼ÀÄ J¯Áè ¥ÀæªÀUÀðzÀ UáæºÀPÀgÀ ªÀiÁ¥ÀPÀUÀ¼À£ÀÄß N¢,±ÉÃ 100 gÀµÀÄÖ ©¯ï «vÀgÀuÉ ªÀiÁr, ªÀiÁ¹PÀ ªÀÄÆ® UÀÄjAiÀÄ£ÀÄß ¸Á¢ü¹zÀ°è "PÀ¤µÀ× RavÀ ¥ÉÇæÃvÁìºÀ zsÀ£À"</t>
  </si>
  <si>
    <t>iii) 2000 to 3000</t>
  </si>
  <si>
    <t>Demanded=</t>
  </si>
  <si>
    <t>Collection=</t>
  </si>
  <si>
    <t>Rs25X----------install</t>
  </si>
  <si>
    <t>iv) 3001 &amp; above</t>
  </si>
  <si>
    <t>Total install 25% to 50% 1Rs per receipt</t>
  </si>
  <si>
    <t>Total install 50% to 75% 2Rs per receipt</t>
  </si>
  <si>
    <t>Total install75% to 90% 2.50 Rs per receipt</t>
  </si>
  <si>
    <t>Total install 90% onward 3Rs per receipt</t>
  </si>
  <si>
    <t>MlÄÖ ªÉÆvÀÛ</t>
  </si>
  <si>
    <t>2. zÀAqÀ</t>
  </si>
  <si>
    <t>C. 100% ©°èAUï ªÀiÁqÀ¢zÀÝ°è ºÁUÀÆ PÀ¤µÀÖ ªÀÄÆ® ªÀ¸ÀÆ¯Áw UÀÄjAiÀÄ£ÀÄß ¸Á¢ü¸À¢zÀÝ°è</t>
  </si>
  <si>
    <t>Rs 5% On 12000/-</t>
  </si>
  <si>
    <t xml:space="preserve">D. ¤ÃgÀÄ ¸ÀgÀ§gÁdÄ ºÁUÀÆ ©Ã¢ ¢Ã¥À ¸ÁÜªÀgÀUÀ¼À ªÀiÁ¥ÀPÀªÀ£ÀÄß NzÀ¢zÀÝ°è                 </t>
  </si>
  <si>
    <t>Rs 20/- Per install</t>
  </si>
  <si>
    <t>Rs 10/- Per Day</t>
  </si>
  <si>
    <t xml:space="preserve">F. ªÀiÁ¥ÀPÀ NzÀÄ«PÉAiÀÄ£ÀÄß ¥Àæçw wAUÀ¼À 15£ÉÃ ¢£ÁAPÀzÉÆ¼ÀUÉ ¥ÀÇtðUÉÆ½¸À¢zÀÝ°è ¢£ÁAPÀ 16 jAzÀ  </t>
  </si>
  <si>
    <t>Rs 100/- Per Day</t>
  </si>
  <si>
    <t>MlÄÖ (1+2+3+4)</t>
  </si>
  <si>
    <t>C. ªÀ¸ÀÆ¯ÁwAiÀiÁzÀ ªÉÆvÀÛ gÀÆ</t>
  </si>
  <si>
    <t xml:space="preserve">D. ¸ÀgÁ¸Àj ¤UÀ¢üvÀ UÀÄj  gÀÆ                 </t>
  </si>
  <si>
    <t>E. ªÀåvÁå¸À           gÀÆ</t>
  </si>
  <si>
    <t>¥ÁªÀw¸À¨ÉÃPÁzÀ ªÉÆvÀÛ</t>
  </si>
  <si>
    <t>MlÄÖ (1-2)</t>
  </si>
  <si>
    <t xml:space="preserve">zÀÈrÃPÀgÀt:- </t>
  </si>
  <si>
    <t>JA.J¥sï.J¥sï.¥Àæw¤¢ü ¸À»</t>
  </si>
  <si>
    <t xml:space="preserve"> JA.J¥sï.J¥sï.¸À«ÄÃPÀëuÁ¢üPÁj</t>
  </si>
  <si>
    <t>QjAiÀÄ EAf¤AiÀÄgï(«)</t>
  </si>
  <si>
    <t xml:space="preserve">¸É¸ïÌ……………………………..±ÁSÉ/WÀlPÀ </t>
  </si>
  <si>
    <t>ªÉÄÃ®ÄgÀÄdÄ</t>
  </si>
  <si>
    <t>¸ÀºÁAiÀÄPÀ PÁAiÀÄð¤ªÁðºÀPÀ EAf¤AiÀÄgï(«)</t>
  </si>
  <si>
    <t>¸ÀÉ¸ïÌ G¥À«¨sÁUÀ-2 £ÀAd£ÀUÀÆqÀÄ</t>
  </si>
  <si>
    <t>PÁ ªÀÄvÀÄÛ ¥Á G¥À«¨sÁUÀ-2</t>
  </si>
  <si>
    <t>£ÀAd£ÀUÀÆqÀÄ-2</t>
  </si>
  <si>
    <t>M¥ÀàAzÀzÀ CªÀ¢ü ºÉÆgÀvÀÄ¥Àr¹ »A¢£À ¢ÃWÁðªÀ¢ü «zÀÄåvï PÀrvÀUÉÆAqÀ ¸ÁÜªÀgÀUÀ¼À MlÄÖ ¨ÁQ ªÉÆvÀÛzÀ ±ÉÃ 50 jAzÀ 100 gÀªÀgÉUÉ ºÉZÀÄÑ ªÉÆvÀÛªÀ£ÀÄß ªÀ¸ÀÆ° ªÀiÁrzÀ°è ºÉZÀÄÑªÀj ¥ÉÇæÃvÁìºÀ zsÀ£À.</t>
  </si>
  <si>
    <t>vÀ£Àß ªÁå¦ÛAiÀÄ°è£À J¯Áè UÁæºÀPÀgÀ J.J¸ï.rAiÀÄ£ÀÄß ¨ÉÃrPÉ ªÀiÁrzÀ ªÀÄÆgÀÄ wAUÀ¼À°è ªÀ¸ÀÆ° ªÀiÁrzÀ°è.</t>
  </si>
  <si>
    <t>¤ÃgÁªÀj ¥ÀA¥ï¸ÉmïUÀ½UÉ «zÀÄåvï ¸ÀgÀ§gÁdÄ ªÀiÁqÀÄªÀÅzÀPÁÌV «ÄÃ¸À°lÖ «vÀgÀuÁ ¥ÀjªÀvÀðPÀUÀ¼À ªÀiÁ¥ÀPÀ N¢zÀ°è ¥Àæw ¸ÁÜªÀgÀPÉÌ.</t>
  </si>
  <si>
    <t>PÀÄrAiÀÄÄªÀ ¤Ãj£À ¸ÁÜªÀgÀUÀ¼ÀÄ ªÀÄvÀÄÛ ©Ã¢ ¢Ã¥À ¸ÁÜªÀgÀUÀ¼À ªÀiÁ¥ÀPÀªÀ£ÀÄß N¢zÀ°è ¥Àæw ¸ÁÜªÀgÀPÉÌ.</t>
  </si>
  <si>
    <t>¥ÀvÉÛºÀZÀÄÑªÀ C£À¢üPÀÈvÀ/«zÀÄåvï PÀ¼ÀîvÀ£ÀzÀ ¥ÀæPÀgÀtUÀ¼À£ÀÄß ±ÁSÁ¢üPÁjAiÀÄªÀjUÉ ªÀgÀ¢ ªÀiÁrzÀ°è.</t>
  </si>
  <si>
    <t>C£À¢üPÀÈvÀ ¤ÃgÁªÀj ¥ÀA¥ï¸ÉmïUÀ¼ÀÄ ºÁUÀÆ PÀÄrAiÀÄÄªÀ ¤Ãj£À ¸ÁÜªÀgÀUÀ¼À£ÀÄß ¸ÀPÀæªÀÄUÉÆ½¸À®Ä ¸ÀºÀPÀj¹zÀ°è ¥Àæw ¸ÁÜªÀgÀPÉÌ.</t>
  </si>
  <si>
    <t>ªÉÆ¨ÉÊ¯ï PÁåµï PÀ¯ÉPÀë£ï (JªÀiï.¹.¹) ªÀÄÆ®PÀ ªÀiÁqÀÄªÀ ¥Àæw ªÀåªÀºÁgÀPÉÌ.</t>
  </si>
  <si>
    <t>J¯ï.n-1(18 AiÀÄÆ¤mïUÀ½UÉ ªÉÄÃ®àlÖ ¸ÁÜªÀgÀUÀ¼ÀÄ), J¯ï.n-2, J¯ï.n-3, J¯ï.n-4(10 ºÉZï.¦ VAvÀ ªÉÄÃ®àlÖ ¸ÁÜªÀgÀUÀ¼ÀÄ), J¯ï.n-5 (40 ºÉZï.¦ ¸ÁªÀÄxÀðåzÀªÀgÉUÉ) ¸ÁÜªÀgÀUÀ¼À ¥Àæ¸ÀPÀÛ wAUÀ½£À ¨ÉÃrPÉAiÀÄ ±ÉÃ 100 gÀµÀÄÖ ªÀ¸ÀÆ¯Áw ªÀiÁrzÀ°è "PÀ¤µÀ× RavÀ ¥ÉÇæÃvÁìºÀ zsÀ£À"zÀ eÉÆvÉUÉ.</t>
  </si>
  <si>
    <t>M¥ÀàAzÀzÀ CªÀ¢ü ºÉÆgÀvÀÄ¥Àr¹ »A¢£À ¢ÃWÁðªÀ¢ü «zÀÄåvï PÀrvÀUÉÆAqÀ ¸ÁÜªÀgÀUÀ¼À MlÄÖ ¨ÁQ ªÉÆvÀÛzÀ ±ÉÃ 50 gÀµÀÄÖ ªÀ¸ÀÆ° ªÀiÁrzÀ°è ºÉZÀÄÑªÀj ¥ÉÇæÃvÁìºÀ zsÀ£À.</t>
  </si>
  <si>
    <t>BASAVARAJU.GV</t>
  </si>
  <si>
    <t>HARADANAHALLI</t>
  </si>
  <si>
    <t>DUGGAHALLI</t>
  </si>
  <si>
    <t>KURIHUNDI</t>
  </si>
  <si>
    <t>DASANURU</t>
  </si>
  <si>
    <t>HADYA</t>
  </si>
  <si>
    <t>UMESH</t>
  </si>
  <si>
    <t>SRIKANTASWAMY</t>
  </si>
  <si>
    <t>E. ªÀiÁ¥ÀPÀ N¢zÀ ¸ÁÜªÀgÀUÀ¼À «ªÀgÀUÀ¼À£ÀÄß CzÉÃ ¢£À UÀtPÀAiÀÄAvÀæzÀ¯ïè C¥ÉÇèÃqï ªÀiÁqÀ¢zÀÝ°è.</t>
  </si>
  <si>
    <t>3. GvÉÛÃd£À ªÉÆvÀÛ ±ÉÃ 5% ¤UÀ¢vÀ UÀÄj «ÄÃjzÀ ªÉÆvÀÛzÀ ªÉÄÃ¯É.</t>
  </si>
  <si>
    <t>MR CODE</t>
  </si>
  <si>
    <t>TOTAL</t>
  </si>
  <si>
    <t>NALLITHALPURA</t>
  </si>
  <si>
    <t>MlÄÖ (1-2-3)</t>
  </si>
  <si>
    <t>NO OF BILLED INST</t>
  </si>
  <si>
    <t>NO OF LIVE INST</t>
  </si>
  <si>
    <t>UN BILLED</t>
  </si>
  <si>
    <t xml:space="preserve">F. ªÀiÁ¥ÀPÀ NzÀÄ«PÉAiÀÄ£ÀÄß ¥Àæçw wAUÀ¼À 15£ÉÃ ¢£ÁAPÀzÉÆ¼ÀUÉ ¥ÀÇtðUÉÆ½¸À¢zÀÝ°è ¢£ÁAPÀ 16 jAzÀ 31 </t>
  </si>
  <si>
    <t>F. ªÀiÁ¥ÀPÀ NzÀÄ«PÉAiÀÄ£ÀÄß ¥Àæçw wAUÀ¼À 15£ÉÃ ¢£ÁAPÀzÉÆ¼ÀUÉ ¥ÀÇtðUÉÆ½¸À¢zÀÝ°è ¢£ÁAPÀ 16 jAzÀ  31</t>
  </si>
  <si>
    <t xml:space="preserve">F. ªÀiÁ¥ÀPÀ NzÀÄ«PÉAiÀÄ£ÀÄß ¥Àæçw wAUÀ¼À 15£ÉÃ ¢£ÁAPÀzÉÆ¼ÀUÉ ¥ÀÇtðUÉÆ½¸À¢zÀÝ°è ¢£ÁAPÀ 16 jAz31À  </t>
  </si>
  <si>
    <t xml:space="preserve">F. ªÀiÁ¥ÀPÀ NzÀÄ«PÉAiÀÄ£ÀÄß ¥Àæçw wAUÀ¼À 15£ÉÃ ¢£ÁAPÀzÉÆ¼ÀUÉ ¥ÀÇtðUÉÆ½¸À¢zÀÝ°è ¢£ÁAPÀ 16 jAzÀ31  </t>
  </si>
  <si>
    <t>£ÀAd£ÀUÀÆqÀÄ G¥À«¨sÁU -2</t>
  </si>
  <si>
    <t>KARYA</t>
  </si>
  <si>
    <t>SHIVALINGU</t>
  </si>
  <si>
    <t>SOMASHEKARA</t>
  </si>
  <si>
    <t>PUTTASWAMAPPA</t>
  </si>
  <si>
    <t>KARIBUDDI</t>
  </si>
  <si>
    <t>MAHADEVASWAMY.D</t>
  </si>
  <si>
    <t>-</t>
  </si>
  <si>
    <t>SIDDALINGAIAH.N</t>
  </si>
  <si>
    <t>MRUTHUNJAIAH</t>
  </si>
  <si>
    <t>SHIVARAM.C</t>
  </si>
  <si>
    <t>PUTTASWAMY.R</t>
  </si>
  <si>
    <t xml:space="preserve">MlÄÖ ªÉÆvÀÛ </t>
  </si>
  <si>
    <t>LT2</t>
  </si>
  <si>
    <t>LT3</t>
  </si>
  <si>
    <t>LT5</t>
  </si>
  <si>
    <t>OB</t>
  </si>
  <si>
    <t>TARIFF</t>
  </si>
  <si>
    <t>UNITS</t>
  </si>
  <si>
    <t>DODDAKAVALEDE</t>
  </si>
  <si>
    <t>BADANAVALU</t>
  </si>
  <si>
    <t>YADIYALA</t>
  </si>
  <si>
    <t>HEGGADAHALLI</t>
  </si>
  <si>
    <t>MALLUPURA</t>
  </si>
  <si>
    <t>D</t>
  </si>
  <si>
    <t xml:space="preserve">»jAiÀÄ ¸ÀºÁAiÀÄPÀ </t>
  </si>
  <si>
    <t>MANJUNATHA S</t>
  </si>
  <si>
    <t>CHAMUNDESHWARI ELECTRICITY SUPPLY CORPORATION LIMITED</t>
  </si>
  <si>
    <t xml:space="preserve">MMF Name </t>
  </si>
  <si>
    <t>MAHADEVASWAMY .D</t>
  </si>
  <si>
    <t>BASAVARAJU G V</t>
  </si>
  <si>
    <t>SIDDALINGAIAH</t>
  </si>
  <si>
    <t>MRUTHYUNJAYA</t>
  </si>
  <si>
    <t xml:space="preserve">MAHESHA T P </t>
  </si>
  <si>
    <t>SHREEKANTASWAMY.M</t>
  </si>
  <si>
    <t xml:space="preserve"> </t>
  </si>
  <si>
    <t>SHIVARAMU</t>
  </si>
  <si>
    <t>RAMPURA</t>
  </si>
  <si>
    <t>¥Àæw wAUÀ¼ÀÄ J¯Áè ¥ÀæªÀUÀðzÀºÀPÀgÀ ªÀiÁ¥ÀPÀUÀ¼À£ÀÄß N¢,±ÉÃ 100 gÀµÀÄÖ ©¯ï «vÀgÀuÉ ªÀiÁr, ªÀiÁ¹PÀ ªÀÄÆ® UÀÄjAiÀÄ£ÀÄß ¸Á¢ü¹zÀ°è "PÀ¤µÀ× RavÀ ¥ÉÇæÃvÁìºÀ zsÀ£À"</t>
  </si>
  <si>
    <t>DEMAND</t>
  </si>
  <si>
    <t>ADJ</t>
  </si>
  <si>
    <t>CB</t>
  </si>
  <si>
    <t xml:space="preserve">MAHADEVASWAMY S V </t>
  </si>
  <si>
    <t>MAHADEVASWAMY S V</t>
  </si>
  <si>
    <r>
      <rPr>
        <b/>
        <i/>
        <sz val="14"/>
        <rFont val="Cambria"/>
        <family val="1"/>
        <scheme val="major"/>
      </rPr>
      <t>2.</t>
    </r>
    <r>
      <rPr>
        <sz val="14"/>
        <rFont val="Cambria"/>
        <family val="1"/>
        <scheme val="major"/>
      </rPr>
      <t xml:space="preserve">For bringing a new consumer from unmetered category to metered category (other than LT-4) </t>
    </r>
  </si>
  <si>
    <t>iii) 2000 to 3000 Demanded=</t>
  </si>
  <si>
    <t>iv) 3001 &amp; above 25</t>
  </si>
  <si>
    <t xml:space="preserve">                 ªÉÄÃ®ÄgÀÄdÄ</t>
  </si>
  <si>
    <t>Rs25X--------- -install</t>
  </si>
  <si>
    <t>J¯ï.n-1(40 AiÀÄÆ¤mïUÀ½UÉ ªÉÄÃ®àlÖ ¸ÁÜªÀgÀUÀ¼ÀÄ), J¯ï.n-2, J¯ï.n-3, J¯ï.n-4(10 ºÉZï.¦ VAvÀ ªÉÄÃ®àlÖ ¸ÁÜªÀgÀUÀ¼ÀÄ), J¯ï.n-5 (40 ºÉZï.¦ ¸ÁªÀÄxÀðåzÀªÀgÉUÉ) ¸ÁÜªÀgÀUÀ¼À ¥Àæ¸ÀPÀÛ wAUÀ½£À ¨ÉÃrPÉAiÀÄ ±ÉÃ 100 gÀµÀÄÖ ªÀ¸ÀÆ¯Áw ªÀiÁrzÀ°è "PÀ¤µÀ× RavÀ ¥ÉÇæÃvÁìºÀ zsÀ£À"zÀ eÉÆvÉUÉ.</t>
  </si>
  <si>
    <t>MAHADEVASWAMY</t>
  </si>
  <si>
    <t>BASAVARAJU</t>
  </si>
  <si>
    <t>NERALE</t>
  </si>
  <si>
    <t>HEMMAGARALA</t>
  </si>
  <si>
    <t>LT1</t>
  </si>
  <si>
    <t>LT6</t>
  </si>
  <si>
    <t>sl</t>
  </si>
  <si>
    <t>GRAM PANCHAYATH</t>
  </si>
  <si>
    <t>MALLESH R</t>
  </si>
  <si>
    <t>TAGADURU</t>
  </si>
  <si>
    <t>NAME</t>
  </si>
  <si>
    <t>MR CODE NEW</t>
  </si>
  <si>
    <t>LIVE Inst</t>
  </si>
  <si>
    <t>BILLED Inst</t>
  </si>
  <si>
    <t>TARGET</t>
  </si>
  <si>
    <t>TAR EFF</t>
  </si>
  <si>
    <t>1132101~1</t>
  </si>
  <si>
    <t>1132127~5</t>
  </si>
  <si>
    <t>1132132~8</t>
  </si>
  <si>
    <t>1132104~12</t>
  </si>
  <si>
    <t>1132117~32</t>
  </si>
  <si>
    <t>1132128~59</t>
  </si>
  <si>
    <t>1132130~74</t>
  </si>
  <si>
    <t>MAHESH TP</t>
  </si>
  <si>
    <t>1132123~4</t>
  </si>
  <si>
    <t>DAS PUTTASWAMY</t>
  </si>
  <si>
    <t>1132102~10</t>
  </si>
  <si>
    <t>GURUSWAMY</t>
  </si>
  <si>
    <t>1132111~21</t>
  </si>
  <si>
    <t>1132116~30</t>
  </si>
  <si>
    <t>RAKESH JMR</t>
  </si>
  <si>
    <t>1132120~36</t>
  </si>
  <si>
    <t>1132121~37</t>
  </si>
  <si>
    <t>VINOD Mech</t>
  </si>
  <si>
    <t>1132103~11</t>
  </si>
  <si>
    <t>GURUMURTHY JLM</t>
  </si>
  <si>
    <t>1132105~14</t>
  </si>
  <si>
    <t>PUTTASWAMY</t>
  </si>
  <si>
    <t>1132108~17</t>
  </si>
  <si>
    <t>1132115~29</t>
  </si>
  <si>
    <t>1132119~34</t>
  </si>
  <si>
    <t>VENUGOPAL</t>
  </si>
  <si>
    <t>1132122~39</t>
  </si>
  <si>
    <t>MAHADEVAIAH PM</t>
  </si>
  <si>
    <t>1132131~79</t>
  </si>
  <si>
    <t>VENKATESH ALM</t>
  </si>
  <si>
    <t>1132106~15</t>
  </si>
  <si>
    <t>1132107~16</t>
  </si>
  <si>
    <t>YASHWANTH JMR</t>
  </si>
  <si>
    <t>1132112~23</t>
  </si>
  <si>
    <t>1132124~40</t>
  </si>
  <si>
    <t>KARIBUDDHI</t>
  </si>
  <si>
    <t>1132129~65</t>
  </si>
  <si>
    <t>SHIVALINGU R</t>
  </si>
  <si>
    <t>1132135~9</t>
  </si>
  <si>
    <t>1132110~20</t>
  </si>
  <si>
    <t>1132113~27</t>
  </si>
  <si>
    <t>SOMASHEKHAR</t>
  </si>
  <si>
    <t>1132118~33</t>
  </si>
  <si>
    <t>32-1132117</t>
  </si>
  <si>
    <t>5-1132127</t>
  </si>
  <si>
    <t>8-1132132</t>
  </si>
  <si>
    <t>9-1132135</t>
  </si>
  <si>
    <t>10-1132102</t>
  </si>
  <si>
    <t>17-1132108</t>
  </si>
  <si>
    <t>16+1132107</t>
  </si>
  <si>
    <t>20-1132110</t>
  </si>
  <si>
    <t>21-1132111</t>
  </si>
  <si>
    <t>27-1132113</t>
  </si>
  <si>
    <t>30-1132116</t>
  </si>
  <si>
    <t>36-1132120</t>
  </si>
  <si>
    <t>33-1132118</t>
  </si>
  <si>
    <t>34-1132119</t>
  </si>
  <si>
    <t>65-1132129</t>
  </si>
  <si>
    <t>12-1132104</t>
  </si>
  <si>
    <t>HEMMARAGALA  MR 12/132104</t>
  </si>
  <si>
    <t>YADIYALA   MR 65/132129</t>
  </si>
  <si>
    <t xml:space="preserve">  SIRAMALLI MR 34/132119</t>
  </si>
  <si>
    <t>TAGADURU  MR 36/132120</t>
  </si>
  <si>
    <t>NALLITHALAPPURA MR 33/132118</t>
  </si>
  <si>
    <t>MALLUPURA  MR 30/132116</t>
  </si>
  <si>
    <t>KARYA  MR 21/132111</t>
  </si>
  <si>
    <t>HARADANAHALLI MR 20/132110</t>
  </si>
  <si>
    <t>HADYA  MR 16/132107</t>
  </si>
  <si>
    <t>HAGINAVALU  MR 17/132108</t>
  </si>
  <si>
    <t>DASANURU  MR 10/132102</t>
  </si>
  <si>
    <t>DUGGAHALLI  MR 9/132135</t>
  </si>
  <si>
    <t>DODDAKAVALANDE  MR 8/132132</t>
  </si>
  <si>
    <t>BADANAVALU  MR 5/132127</t>
  </si>
  <si>
    <t>NERALE MR 32/132117</t>
  </si>
  <si>
    <t>KURIHUNDI MR 27/132113</t>
  </si>
  <si>
    <t>BADANAVALU SECTION MR WISE DCB</t>
  </si>
  <si>
    <t>TOTL INST</t>
  </si>
  <si>
    <t>DM EFF</t>
  </si>
  <si>
    <t>THAGADURU SECTION MR WISE DCB</t>
  </si>
  <si>
    <t>HULLAHALLI SECTION MR WISE DCB</t>
  </si>
  <si>
    <t>HURA SECTION MR WISE DCB</t>
  </si>
  <si>
    <t>CHANDRAVADI SECTION MR WISE DCB</t>
  </si>
  <si>
    <t>30.04.2022</t>
  </si>
  <si>
    <t>LD INST</t>
  </si>
  <si>
    <t>LD AMT</t>
  </si>
  <si>
    <t>OB-LD</t>
  </si>
  <si>
    <t>COLL</t>
  </si>
  <si>
    <t>TAR DIFF</t>
  </si>
  <si>
    <t>SHIVAKUMAR</t>
  </si>
  <si>
    <t>KARTHIK JPM</t>
  </si>
  <si>
    <t>GRAND</t>
  </si>
  <si>
    <t>MANJUNATHA</t>
  </si>
  <si>
    <r>
      <rPr>
        <b/>
        <i/>
        <sz val="11"/>
        <rFont val="Nudi Akshar-01"/>
      </rPr>
      <t>2.</t>
    </r>
    <r>
      <rPr>
        <sz val="11"/>
        <rFont val="Nudi Akshar-01"/>
      </rPr>
      <t xml:space="preserve">For bringing a new consumer from unmetered category to metered category (other than LT-4) </t>
    </r>
  </si>
  <si>
    <r>
      <rPr>
        <b/>
        <i/>
        <sz val="11"/>
        <rFont val="Cambria"/>
        <family val="1"/>
        <scheme val="major"/>
      </rPr>
      <t>2.</t>
    </r>
    <r>
      <rPr>
        <sz val="11"/>
        <rFont val="Cambria"/>
        <family val="1"/>
        <scheme val="major"/>
      </rPr>
      <t xml:space="preserve">For bringing a new consumer from unmetered category to metered category (other than LT-4) </t>
    </r>
  </si>
  <si>
    <r>
      <rPr>
        <b/>
        <i/>
        <sz val="12"/>
        <rFont val="Nudi Akshar-01"/>
      </rPr>
      <t>2.</t>
    </r>
    <r>
      <rPr>
        <sz val="12"/>
        <rFont val="Nudi Akshar-01"/>
      </rPr>
      <t xml:space="preserve">For bringing a new consumer from unmetered category to metered category (other than LT-4) </t>
    </r>
  </si>
  <si>
    <r>
      <rPr>
        <b/>
        <i/>
        <sz val="12"/>
        <color indexed="8"/>
        <rFont val="Nudi Akshar-01"/>
      </rPr>
      <t>2.</t>
    </r>
    <r>
      <rPr>
        <sz val="12"/>
        <color indexed="8"/>
        <rFont val="Nudi Akshar-01"/>
      </rPr>
      <t xml:space="preserve">For bringing a new consumer from unmetered category to metered category (other than LT-4) </t>
    </r>
  </si>
  <si>
    <r>
      <rPr>
        <b/>
        <i/>
        <sz val="16"/>
        <rFont val="Cambria"/>
        <family val="1"/>
        <scheme val="major"/>
      </rPr>
      <t>2</t>
    </r>
    <r>
      <rPr>
        <b/>
        <i/>
        <sz val="12"/>
        <rFont val="Cambria"/>
        <family val="1"/>
        <scheme val="major"/>
      </rPr>
      <t>.</t>
    </r>
    <r>
      <rPr>
        <sz val="12"/>
        <rFont val="Cambria"/>
        <family val="1"/>
        <scheme val="major"/>
      </rPr>
      <t xml:space="preserve">For bringing a new consumer from unmetered category to metered category (other than LT-4) </t>
    </r>
  </si>
  <si>
    <r>
      <rPr>
        <b/>
        <i/>
        <sz val="12"/>
        <color indexed="8"/>
        <rFont val="Cambria"/>
        <family val="1"/>
        <scheme val="major"/>
      </rPr>
      <t>2.</t>
    </r>
    <r>
      <rPr>
        <sz val="12"/>
        <color indexed="8"/>
        <rFont val="Cambria"/>
        <family val="1"/>
        <scheme val="major"/>
      </rPr>
      <t xml:space="preserve">For bringing a new consumer from unmetered category to metered category (other than LT-4) </t>
    </r>
  </si>
  <si>
    <r>
      <rPr>
        <b/>
        <i/>
        <sz val="16"/>
        <color theme="1"/>
        <rFont val="Cambria"/>
        <family val="1"/>
        <scheme val="major"/>
      </rPr>
      <t>2</t>
    </r>
    <r>
      <rPr>
        <b/>
        <i/>
        <sz val="12"/>
        <color theme="1"/>
        <rFont val="Cambria"/>
        <family val="1"/>
        <scheme val="major"/>
      </rPr>
      <t>.</t>
    </r>
    <r>
      <rPr>
        <sz val="12"/>
        <color theme="1"/>
        <rFont val="Cambria"/>
        <family val="1"/>
        <scheme val="major"/>
      </rPr>
      <t xml:space="preserve">For bringing a new consumer from unmetered category to metered category (other than LT-4) </t>
    </r>
  </si>
  <si>
    <r>
      <rPr>
        <b/>
        <i/>
        <sz val="12"/>
        <rFont val="Cambria"/>
        <family val="1"/>
        <scheme val="major"/>
      </rPr>
      <t>2.</t>
    </r>
    <r>
      <rPr>
        <sz val="12"/>
        <rFont val="Cambria"/>
        <family val="1"/>
        <scheme val="major"/>
      </rPr>
      <t xml:space="preserve">For bringing a new consumer from unmetered category to metered category (other than LT-4) </t>
    </r>
  </si>
  <si>
    <r>
      <t xml:space="preserve">   </t>
    </r>
    <r>
      <rPr>
        <b/>
        <sz val="11"/>
        <color indexed="8"/>
        <rFont val="Cambria"/>
        <family val="1"/>
        <scheme val="major"/>
      </rPr>
      <t xml:space="preserve"> BASAVARAJU.GV</t>
    </r>
    <r>
      <rPr>
        <b/>
        <sz val="14"/>
        <color indexed="8"/>
        <rFont val="Nudi Akshar"/>
      </rPr>
      <t xml:space="preserve"> JªÀiï.J¥sï.J¥sï gÀªÀjUÉ 56 ©Ã¢ ¢Ã¥À ªÀÄvÀÄÛ PÀÄrAiÀÄÄªÀ ¤Ãj£À «zÀÄåvï ¸ÁÜªÀgÀUÀ½zÀÄÝ, 4 ¸ÁÜªÀgÀUÀ¼ÀÄ</t>
    </r>
    <r>
      <rPr>
        <b/>
        <sz val="14"/>
        <color indexed="8"/>
        <rFont val="Calibri"/>
        <family val="2"/>
      </rPr>
      <t xml:space="preserve"> DC</t>
    </r>
    <r>
      <rPr>
        <b/>
        <sz val="14"/>
        <color indexed="8"/>
        <rFont val="Nudi Akshar"/>
      </rPr>
      <t xml:space="preserve"> EzÀÄÝ, 10 ¸ÁÜªÀgÀUÀ¼ÀÄ </t>
    </r>
    <r>
      <rPr>
        <b/>
        <sz val="14"/>
        <color indexed="8"/>
        <rFont val="Calibri"/>
        <family val="2"/>
      </rPr>
      <t xml:space="preserve">DISS </t>
    </r>
    <r>
      <rPr>
        <b/>
        <sz val="14"/>
        <color indexed="8"/>
        <rFont val="Nudi Akshar"/>
      </rPr>
      <t>EzÀÄÝ, 0 ¸ÁÜªÀgÀUÀ¼ÀÄ</t>
    </r>
    <r>
      <rPr>
        <b/>
        <sz val="14"/>
        <color indexed="8"/>
        <rFont val="Calibri"/>
        <family val="2"/>
      </rPr>
      <t xml:space="preserve"> DL</t>
    </r>
    <r>
      <rPr>
        <b/>
        <sz val="14"/>
        <color indexed="8"/>
        <rFont val="Nudi Akshar"/>
      </rPr>
      <t xml:space="preserve"> EzÀÄÝ, 0 ¸ÁÜªÀgÀUÀ¼ÀÄ </t>
    </r>
    <r>
      <rPr>
        <b/>
        <sz val="14"/>
        <color indexed="8"/>
        <rFont val="Calibri"/>
        <family val="2"/>
      </rPr>
      <t>IDEL</t>
    </r>
    <r>
      <rPr>
        <b/>
        <sz val="14"/>
        <color indexed="8"/>
        <rFont val="Nudi Akshar"/>
      </rPr>
      <t xml:space="preserve"> EzÀÄÝ, 0 ¸ÁÜªÀgÀUÀ¼ÀÄ </t>
    </r>
    <r>
      <rPr>
        <b/>
        <sz val="14"/>
        <color indexed="8"/>
        <rFont val="Calibri"/>
        <family val="2"/>
      </rPr>
      <t>INVISIBLE</t>
    </r>
    <r>
      <rPr>
        <b/>
        <sz val="14"/>
        <color indexed="8"/>
        <rFont val="Nudi Akshar"/>
      </rPr>
      <t xml:space="preserve"> EzÀÄÝ, 2 ¸ÁÜªÀgÀUÀ¼ÀÄ </t>
    </r>
    <r>
      <rPr>
        <b/>
        <sz val="14"/>
        <color indexed="8"/>
        <rFont val="Calibri"/>
        <family val="2"/>
      </rPr>
      <t>MNR</t>
    </r>
    <r>
      <rPr>
        <b/>
        <sz val="14"/>
        <color indexed="8"/>
        <rFont val="Nudi Akshar"/>
      </rPr>
      <t xml:space="preserve"> EzÀÄÝ, 40 </t>
    </r>
    <r>
      <rPr>
        <b/>
        <sz val="14"/>
        <color indexed="8"/>
        <rFont val="Calibri"/>
        <family val="2"/>
      </rPr>
      <t>NORMAL</t>
    </r>
    <r>
      <rPr>
        <b/>
        <sz val="14"/>
        <color indexed="8"/>
        <rFont val="Nudi Akshar"/>
      </rPr>
      <t xml:space="preserve"> ¸ÁÜªÀgÀUÀ¼ÀÄ EgÀÄvÀÛzÉ. 40 </t>
    </r>
    <r>
      <rPr>
        <b/>
        <sz val="14"/>
        <color indexed="8"/>
        <rFont val="Calibri"/>
        <family val="2"/>
      </rPr>
      <t>NORMAL</t>
    </r>
    <r>
      <rPr>
        <b/>
        <sz val="14"/>
        <color indexed="8"/>
        <rFont val="Nudi Akshar"/>
      </rPr>
      <t xml:space="preserve"> ¸ÁÜªÀgÀUÀ½UÉ jÃrAUï ¤ÃrgÀÄªÀÅzÀjAzÀ EªÀjUÉ gÀÆ1000/- ¤ÃqÀ§ºÀÄzÁVzÉ. </t>
    </r>
  </si>
  <si>
    <t>Statement showing the details of MFF &amp; demand AND Collection JUNE 2022</t>
  </si>
  <si>
    <t>DEMAND JUNE 2022</t>
  </si>
  <si>
    <t>Collection JUNE 2022</t>
  </si>
  <si>
    <t xml:space="preserve"> F JAJ¥sïJ¥sï ¥Àæw¤¢üAiÀÄ dÆ£ï-2022 gÀ ªÀiÁºÉAiÀÄ°è ªÉÄÃ®ÌAqÀAvÉ ©°èAUï ªÀiÁr ºÀAagÀÄvÁÛgÉ JAzÀÄ zsÀÈrÃPÀj¸À¯ÁVzÉ. </t>
  </si>
  <si>
    <t xml:space="preserve"> F JAJ¥sïJ¥sï ¥Àæw¤¢üAiÀÄ dÆ£ï-2022 gÀ ªÀiÁºÉAiÀÄ°è ªÉÄÃ®ÌAqÀAvÉ ©°èAUï ªÀiÁr ºÀAagÀÄvÁÛgÉ JAzÀÄ zsÀÈrÃPÀj¸À¯ÁVzÉ. ¸É¥ÉÖA§gï</t>
  </si>
  <si>
    <t xml:space="preserve"> F JAJ¥sïJ¥sï ¥Àæw¤¢AiÀÄ dÆ£ï-2022 gÀ ªÀiÁºÉAiÀÄ°è ªÉÄÃ®ÌAqÀAvÉ ©°èAUï ªÀiÁr ºÀAagÀÄvÁÛgÉ JAzÀÄ zsÀÈrÃPÀj¸À¯ÁVzÉ. </t>
  </si>
  <si>
    <t xml:space="preserve"> F JAJ¥sïJ¥sï ¥Àæw¤¢üAiÀÄ dÆ£ï-2022gÀ ªÀiÁºÉAiÀÄ°è ªÉÄÃ®ÌAqÀAvÉ ©°èAUï ªÀiÁr ºÀAagÀÄvÁÛgÉ JAzÀÄ zsÀÈrÃPÀj¸À¯ÁVzÉ. </t>
  </si>
  <si>
    <r>
      <t xml:space="preserve">   </t>
    </r>
    <r>
      <rPr>
        <b/>
        <sz val="13"/>
        <rFont val="Cambria"/>
        <family val="1"/>
        <scheme val="major"/>
      </rPr>
      <t xml:space="preserve"> </t>
    </r>
    <r>
      <rPr>
        <b/>
        <sz val="11"/>
        <rFont val="Cambria"/>
        <family val="1"/>
        <scheme val="major"/>
      </rPr>
      <t>SOMASHEKARA</t>
    </r>
    <r>
      <rPr>
        <b/>
        <sz val="13"/>
        <rFont val="Cambria"/>
        <family val="1"/>
        <scheme val="major"/>
      </rPr>
      <t xml:space="preserve"> </t>
    </r>
    <r>
      <rPr>
        <b/>
        <sz val="13"/>
        <rFont val="Nudi Akshar-01"/>
      </rPr>
      <t xml:space="preserve">  JªÀiï.J¥sï.J¥sï gÀªÀjUÉ 54 ©Ã¢ ¢Ã¥À ªÀÄvÀÄÛ PÀÄrAiÀÄÄªÀ ¤Ãj£À «zÀÄåvï ¸ÁÜªÀgÀUÀ½zÀÄÝ, 2 ¸ÁÜªÀgÀUÀ¼ÀÄ </t>
    </r>
    <r>
      <rPr>
        <b/>
        <sz val="13"/>
        <rFont val="Cambria"/>
        <family val="1"/>
        <scheme val="major"/>
      </rPr>
      <t>DC</t>
    </r>
    <r>
      <rPr>
        <b/>
        <sz val="13"/>
        <rFont val="Nudi Akshar-01"/>
      </rPr>
      <t xml:space="preserve"> EzÀÄÝ, 7 ¸ÁÜªÀgÀUÀ¼ÀÄ</t>
    </r>
    <r>
      <rPr>
        <b/>
        <sz val="13"/>
        <rFont val="Cambria"/>
        <family val="1"/>
        <scheme val="major"/>
      </rPr>
      <t xml:space="preserve"> DISS</t>
    </r>
    <r>
      <rPr>
        <b/>
        <sz val="13"/>
        <rFont val="Nudi Akshar-01"/>
      </rPr>
      <t xml:space="preserve"> EzÀÄÝ, 9 ¸ÁÜªÀgÀUÀ¼ÀÄ </t>
    </r>
    <r>
      <rPr>
        <b/>
        <sz val="13"/>
        <rFont val="Cambria"/>
        <family val="1"/>
        <scheme val="major"/>
      </rPr>
      <t>DL</t>
    </r>
    <r>
      <rPr>
        <b/>
        <sz val="13"/>
        <rFont val="Nudi Akshar-01"/>
      </rPr>
      <t xml:space="preserve"> EzÀÄÝ,11 ¸ÁÜªÀgÀUÀ¼ÀÄ </t>
    </r>
    <r>
      <rPr>
        <b/>
        <sz val="13"/>
        <rFont val="Cambria"/>
        <family val="1"/>
        <scheme val="major"/>
      </rPr>
      <t>IDEL</t>
    </r>
    <r>
      <rPr>
        <b/>
        <sz val="13"/>
        <rFont val="Nudi Akshar-01"/>
      </rPr>
      <t xml:space="preserve"> EzÀÄÝ, 1 ¸ÁÜªÀgÀUÀ¼ÀÄ </t>
    </r>
    <r>
      <rPr>
        <b/>
        <sz val="13"/>
        <rFont val="Cambria"/>
        <family val="1"/>
        <scheme val="major"/>
      </rPr>
      <t>INVISIBLE</t>
    </r>
    <r>
      <rPr>
        <b/>
        <sz val="13"/>
        <rFont val="Nudi Akshar-01"/>
      </rPr>
      <t xml:space="preserve"> EzÀÄÝ, 1 ¸ÁÜªÀgÀUÀ¼ÀÄ </t>
    </r>
    <r>
      <rPr>
        <b/>
        <sz val="13"/>
        <rFont val="Cambria"/>
        <family val="1"/>
        <scheme val="major"/>
      </rPr>
      <t>MNR</t>
    </r>
    <r>
      <rPr>
        <b/>
        <sz val="13"/>
        <rFont val="Nudi Akshar-01"/>
      </rPr>
      <t xml:space="preserve"> EzÀÄÝ, 35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-01"/>
      </rPr>
      <t xml:space="preserve"> ¸ÁÜªÀgÀUÀ¼ÀÄ EgÀÄv35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-01"/>
      </rPr>
      <t xml:space="preserve"> ¸ÁÜªÀgÀUÀ½UÉ jÃrAUï ¤ÃrgÀÄªÀÅzÀjAzÀ EªÀjUÉ gÀÆ 875/- ¤ÃqÀ§ºÀÄzÁVzÉ.  </t>
    </r>
  </si>
  <si>
    <r>
      <t xml:space="preserve">   </t>
    </r>
    <r>
      <rPr>
        <b/>
        <sz val="12"/>
        <rFont val="Cambria"/>
        <family val="1"/>
        <scheme val="major"/>
      </rPr>
      <t xml:space="preserve"> SRIKANTASWAMY</t>
    </r>
    <r>
      <rPr>
        <b/>
        <sz val="12"/>
        <rFont val="Nudi Akshar-01"/>
      </rPr>
      <t xml:space="preserve"> </t>
    </r>
    <r>
      <rPr>
        <b/>
        <sz val="14"/>
        <rFont val="Nudi Akshar-01"/>
      </rPr>
      <t xml:space="preserve">JªÀiï.J¥sï.J¥sï gÀªÀjUÉ 52 ©Ã¢ ¢Ã¥À ªÀÄvÀÄÛ PÀÄrAiÀÄÄªÀ ¤Ãj£À «zÀÄåvï ¸ÁÜªÀgÀUÀ½zÀÄÝ, 2 ¸ÁÜªÀgÀUÀ¼ÀÄ </t>
    </r>
    <r>
      <rPr>
        <b/>
        <sz val="14"/>
        <rFont val="Cambria"/>
        <family val="1"/>
        <scheme val="major"/>
      </rPr>
      <t>DC</t>
    </r>
    <r>
      <rPr>
        <b/>
        <sz val="14"/>
        <rFont val="Nudi Akshar-01"/>
      </rPr>
      <t xml:space="preserve"> EzÀÄÝ, 4 ¸ÁÜªÀgÀUÀ¼ÀÄ </t>
    </r>
    <r>
      <rPr>
        <b/>
        <sz val="14"/>
        <rFont val="Cambria"/>
        <family val="1"/>
        <scheme val="major"/>
      </rPr>
      <t>DISS</t>
    </r>
    <r>
      <rPr>
        <b/>
        <sz val="14"/>
        <rFont val="Nudi Akshar-01"/>
      </rPr>
      <t xml:space="preserve"> EzÀÄÝ, 9 ¸ÁÜªÀgÀUÀ¼ÀÄ </t>
    </r>
    <r>
      <rPr>
        <b/>
        <sz val="14"/>
        <rFont val="Cambria"/>
        <family val="1"/>
        <scheme val="major"/>
      </rPr>
      <t>DL</t>
    </r>
    <r>
      <rPr>
        <b/>
        <sz val="14"/>
        <rFont val="Nudi Akshar-01"/>
      </rPr>
      <t xml:space="preserve"> EzÀÄÝ, 2 ¸ÁÜªÀgÀUÀ¼ÀÄ</t>
    </r>
    <r>
      <rPr>
        <b/>
        <sz val="14"/>
        <rFont val="Cambria"/>
        <family val="1"/>
        <scheme val="major"/>
      </rPr>
      <t xml:space="preserve"> IDEL</t>
    </r>
    <r>
      <rPr>
        <b/>
        <sz val="14"/>
        <rFont val="Nudi Akshar-01"/>
      </rPr>
      <t xml:space="preserve"> EzÀÄÝ, 1 ¸ÁÜªÀgÀUÀ¼ÀÄ </t>
    </r>
    <r>
      <rPr>
        <b/>
        <sz val="14"/>
        <rFont val="Cambria"/>
        <family val="1"/>
        <scheme val="major"/>
      </rPr>
      <t>INVISIBLE</t>
    </r>
    <r>
      <rPr>
        <b/>
        <sz val="14"/>
        <rFont val="Nudi Akshar-01"/>
      </rPr>
      <t xml:space="preserve"> EzÀÄÝ, 2 ¸ÁÜªÀgÀUÀ¼ÀÄ</t>
    </r>
    <r>
      <rPr>
        <b/>
        <sz val="14"/>
        <rFont val="Cambria"/>
        <family val="1"/>
        <scheme val="major"/>
      </rPr>
      <t xml:space="preserve"> MNR</t>
    </r>
    <r>
      <rPr>
        <b/>
        <sz val="14"/>
        <rFont val="Nudi Akshar-01"/>
      </rPr>
      <t xml:space="preserve"> EzÀÄÝ, 42 </t>
    </r>
    <r>
      <rPr>
        <b/>
        <sz val="14"/>
        <rFont val="Cambria"/>
        <family val="1"/>
        <scheme val="major"/>
      </rPr>
      <t>NORMAL</t>
    </r>
    <r>
      <rPr>
        <b/>
        <sz val="14"/>
        <rFont val="Nudi Akshar-01"/>
      </rPr>
      <t xml:space="preserve"> ¸ÁÜªÀgÀUÀ¼ÀÄ EzÀÄÝ,42 </t>
    </r>
    <r>
      <rPr>
        <b/>
        <sz val="14"/>
        <rFont val="Cambria"/>
        <family val="1"/>
        <scheme val="major"/>
      </rPr>
      <t>NORMAL</t>
    </r>
    <r>
      <rPr>
        <b/>
        <sz val="14"/>
        <rFont val="Nudi Akshar-01"/>
      </rPr>
      <t xml:space="preserve"> ¸ÁÜªÀgÀUÀ½UÉ jÃrAUï ¤ÃrgÀÄªÀÅzÀjAzÀ EªÀjUÉ gÀÆ1050/- ¤ÃqÀ§ºÀÄzÁVzÉ.  </t>
    </r>
  </si>
  <si>
    <r>
      <t xml:space="preserve">   </t>
    </r>
    <r>
      <rPr>
        <b/>
        <sz val="13"/>
        <rFont val="Cambria"/>
        <family val="1"/>
        <scheme val="major"/>
      </rPr>
      <t>KARIBUDDI</t>
    </r>
    <r>
      <rPr>
        <b/>
        <sz val="13"/>
        <rFont val="Nudi Akshar-01"/>
      </rPr>
      <t xml:space="preserve"> JªÀiï.J¥sï.J¥sï gÀªÀjUÉ 87 ©Ã¢ ¢Ã¥À ªÀÄvÀÄÛ PÀÄrAiÀÄÄªÀ ¤Ãj£À «zÀÄåvï ¸ÁÜªÀgÀUÀ½zÀÄÝ, 15 ¸ÁÜªÀgÀUÀ¼ÀÄ </t>
    </r>
    <r>
      <rPr>
        <b/>
        <sz val="13"/>
        <rFont val="Cambria"/>
        <family val="1"/>
        <scheme val="major"/>
      </rPr>
      <t>DC</t>
    </r>
    <r>
      <rPr>
        <b/>
        <sz val="13"/>
        <rFont val="Nudi Akshar-01"/>
      </rPr>
      <t xml:space="preserve"> EzÀÄÝ, 17 ¸ÁÜªÀgÀUÀ¼ÀÄ </t>
    </r>
    <r>
      <rPr>
        <b/>
        <sz val="13"/>
        <rFont val="Cambria"/>
        <family val="1"/>
        <scheme val="major"/>
      </rPr>
      <t>DISS</t>
    </r>
    <r>
      <rPr>
        <b/>
        <sz val="13"/>
        <rFont val="Nudi Akshar-01"/>
      </rPr>
      <t xml:space="preserve"> EzÀÄÝ, 9 ¸ÁÜªÀgÀUÀ¼ÀÄ </t>
    </r>
    <r>
      <rPr>
        <b/>
        <sz val="13"/>
        <rFont val="Cambria"/>
        <family val="1"/>
        <scheme val="major"/>
      </rPr>
      <t>DL</t>
    </r>
    <r>
      <rPr>
        <b/>
        <sz val="13"/>
        <rFont val="Nudi Akshar-01"/>
      </rPr>
      <t xml:space="preserve"> EzÀÄÝ, 6 ¸ÁÜªÀgÀUÀ¼ÀÄ </t>
    </r>
    <r>
      <rPr>
        <b/>
        <sz val="13"/>
        <rFont val="Cambria"/>
        <family val="1"/>
        <scheme val="major"/>
      </rPr>
      <t>IDEL</t>
    </r>
    <r>
      <rPr>
        <b/>
        <sz val="13"/>
        <rFont val="Nudi Akshar-01"/>
      </rPr>
      <t xml:space="preserve"> EzÀÄÝ, 2 ¸ÁÜªÀgÀUÀ¼ÀÄ</t>
    </r>
    <r>
      <rPr>
        <b/>
        <sz val="13"/>
        <rFont val="Cambria"/>
        <family val="1"/>
        <scheme val="major"/>
      </rPr>
      <t xml:space="preserve"> INVISIBLE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MNR</t>
    </r>
    <r>
      <rPr>
        <b/>
        <sz val="13"/>
        <rFont val="Nudi Akshar-01"/>
      </rPr>
      <t xml:space="preserve"> EzÀÄÝ, 47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-01"/>
      </rPr>
      <t xml:space="preserve"> ¸ÁÜªÀgÀUÀ¼ÀÄ EgÀÄvÀÛzÉ. 47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-01"/>
      </rPr>
      <t xml:space="preserve"> ¸ÁÜªÀgÀUÀ½UÉ jÃrAUï ¤ÃrgÀÄªÀÅzÀjAzÀ EªÀjUÉ gÀÆ1150/- ¤ÃqÀ§ºÀÄzÁVzÉ. </t>
    </r>
  </si>
  <si>
    <r>
      <rPr>
        <b/>
        <sz val="11"/>
        <rFont val="Cambria"/>
        <family val="1"/>
        <scheme val="major"/>
      </rPr>
      <t>MAHADEVASWAMY.S.V.</t>
    </r>
    <r>
      <rPr>
        <b/>
        <sz val="13"/>
        <rFont val="Nudi Akshar-01"/>
      </rPr>
      <t xml:space="preserve">  JªÀiï.J¥sï.J¥sï gÀªÀjUÉ 25 ©Ã¢ ¢Ã¥À ªÀÄvÀÄÛ PÀÄrAiÀÄÄªÀ ¤Ãj£À «zÀÄåvï ¸ÁÜªÀgÀUÀ½zÀÄÝ, 4 ¸ÁÜªÀgÀUÀ¼ÀÄ </t>
    </r>
    <r>
      <rPr>
        <b/>
        <sz val="13"/>
        <rFont val="Cambria"/>
        <family val="1"/>
        <scheme val="major"/>
      </rPr>
      <t>DC</t>
    </r>
    <r>
      <rPr>
        <b/>
        <sz val="13"/>
        <rFont val="Nudi Akshar-01"/>
      </rPr>
      <t xml:space="preserve"> EzÀÄÝ, 1 ¸ÁÜªÀgÀUÀ¼ÀÄ </t>
    </r>
    <r>
      <rPr>
        <b/>
        <sz val="13"/>
        <rFont val="Cambria"/>
        <family val="1"/>
        <scheme val="major"/>
      </rPr>
      <t>DISS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DL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IDEL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INVISIBLE</t>
    </r>
    <r>
      <rPr>
        <b/>
        <sz val="13"/>
        <rFont val="Nudi Akshar-01"/>
      </rPr>
      <t xml:space="preserve"> EzÀÄÝ, 1 ¸ÁÜªÀgÀUÀ¼ÀÄ </t>
    </r>
    <r>
      <rPr>
        <b/>
        <sz val="13"/>
        <rFont val="Cambria"/>
        <family val="1"/>
        <scheme val="major"/>
      </rPr>
      <t>MNR</t>
    </r>
    <r>
      <rPr>
        <b/>
        <sz val="13"/>
        <rFont val="Nudi Akshar-01"/>
      </rPr>
      <t xml:space="preserve"> EzÀÄÝ, 19 </t>
    </r>
    <r>
      <rPr>
        <b/>
        <sz val="13"/>
        <rFont val="Cambria"/>
        <family val="1"/>
        <scheme val="major"/>
      </rPr>
      <t xml:space="preserve">NORMAL </t>
    </r>
    <r>
      <rPr>
        <b/>
        <sz val="13"/>
        <rFont val="Nudi Akshar-01"/>
      </rPr>
      <t xml:space="preserve">¸ÁÜªÀgÀUÀ¼ÀÄ EgÀÄvÀÛzÉ. 19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-01"/>
      </rPr>
      <t xml:space="preserve"> ¸ÁÜªÀgÀUÀ½UÉ jÃrAUï ¤ÃrgÀÄªÀÅzÀjAzÀ EªÀjUÉ gÀÆ 475/- ¤ÃqÀ§ºÀÄzÁVzÉ. </t>
    </r>
  </si>
  <si>
    <r>
      <rPr>
        <b/>
        <sz val="13"/>
        <rFont val="Cambria"/>
        <family val="1"/>
        <scheme val="major"/>
      </rPr>
      <t>GURUSWAMY</t>
    </r>
    <r>
      <rPr>
        <b/>
        <sz val="13"/>
        <rFont val="Nudi Akshar-01"/>
      </rPr>
      <t xml:space="preserve">   JªÀiï.J¥sï.J¥sï gÀªÀjUÉ 44 ©Ã¢ ¢Ã¥À ªÀÄvÀÄÛ PÀÄrAiÀÄÄªÀ ¤Ãj£À «zÀÄåvï ¸ÁÜªÀgÀUÀ½zÀÄÝ, 6 ¸ÁÜªÀgÀUÀ¼ÀÄ </t>
    </r>
    <r>
      <rPr>
        <b/>
        <sz val="13"/>
        <rFont val="Cambria"/>
        <family val="1"/>
        <scheme val="major"/>
      </rPr>
      <t>DC</t>
    </r>
    <r>
      <rPr>
        <b/>
        <sz val="13"/>
        <rFont val="Nudi Akshar-01"/>
      </rPr>
      <t xml:space="preserve"> EzÀÄÝ, 1 ¸ÁÜªÀgÀUÀ¼ÀÄ </t>
    </r>
    <r>
      <rPr>
        <b/>
        <sz val="13"/>
        <rFont val="Cambria"/>
        <family val="1"/>
        <scheme val="major"/>
      </rPr>
      <t>DISS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DL</t>
    </r>
    <r>
      <rPr>
        <b/>
        <sz val="13"/>
        <rFont val="Nudi Akshar-01"/>
      </rPr>
      <t xml:space="preserve"> EzÀÄÝ, 2 ¸ÁÜªÀgÀUÀ¼ÀÄ </t>
    </r>
    <r>
      <rPr>
        <b/>
        <sz val="13"/>
        <rFont val="Cambria"/>
        <family val="1"/>
        <scheme val="major"/>
      </rPr>
      <t>IDEL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INVISIBLE</t>
    </r>
    <r>
      <rPr>
        <b/>
        <sz val="13"/>
        <rFont val="Nudi Akshar-01"/>
      </rPr>
      <t xml:space="preserve"> EzÀÄÝ, 2 ¸ÁÜªÀgÀUÀ¼ÀÄ </t>
    </r>
    <r>
      <rPr>
        <b/>
        <sz val="13"/>
        <rFont val="Cambria"/>
        <family val="1"/>
        <scheme val="major"/>
      </rPr>
      <t>MNR</t>
    </r>
    <r>
      <rPr>
        <b/>
        <sz val="13"/>
        <rFont val="Nudi Akshar-01"/>
      </rPr>
      <t xml:space="preserve"> EzÀÄÝ, 33 </t>
    </r>
    <r>
      <rPr>
        <b/>
        <sz val="13"/>
        <rFont val="Cambria"/>
        <family val="1"/>
        <scheme val="major"/>
      </rPr>
      <t xml:space="preserve">NORMAL </t>
    </r>
    <r>
      <rPr>
        <b/>
        <sz val="13"/>
        <rFont val="Nudi Akshar-01"/>
      </rPr>
      <t xml:space="preserve">¸ÁÜªÀgÀUÀ¼ÀÄ EgÀÄvÀÛzÉ. 33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-01"/>
      </rPr>
      <t xml:space="preserve"> ¸ÁÜªÀgÀUÀ½UÉ jÃrAUï ¤ÃrgÀÄªÀÅzÀjAzÀ EªÀjUÉ gÀÆ 825/- ¤ÃqÀ§ºÀÄzÁVzÉ. </t>
    </r>
  </si>
  <si>
    <t xml:space="preserve">MANUNTHA S </t>
  </si>
  <si>
    <r>
      <t xml:space="preserve">   </t>
    </r>
    <r>
      <rPr>
        <b/>
        <sz val="13"/>
        <rFont val="Cambria"/>
        <family val="1"/>
        <scheme val="major"/>
      </rPr>
      <t xml:space="preserve"> MANJUNATHA S </t>
    </r>
    <r>
      <rPr>
        <b/>
        <sz val="13"/>
        <rFont val="Nudi Akshar-01"/>
      </rPr>
      <t xml:space="preserve">  JªÀiï.J¥sï.J¥sï gÀªÀjUÉ 42 ©Ã¢ ¢Ã¥À ªÀÄvÀÄÛ PÀÄrAiÀÄÄªÀ ¤Ãj£À «zÀÄåvï ¸ÁÜªÀgÀUÀ½zÀÄÝ, 1 ¸ÁÜªÀgÀUÀ¼ÀÄ</t>
    </r>
    <r>
      <rPr>
        <b/>
        <sz val="13"/>
        <rFont val="Cambria"/>
        <family val="1"/>
        <scheme val="major"/>
      </rPr>
      <t xml:space="preserve"> DC</t>
    </r>
    <r>
      <rPr>
        <b/>
        <sz val="13"/>
        <rFont val="Nudi Akshar-01"/>
      </rPr>
      <t xml:space="preserve"> EzÀÄÝ, 6 ¸ÁÜªÀgÀUÀ¼ÀÄ </t>
    </r>
    <r>
      <rPr>
        <b/>
        <sz val="13"/>
        <rFont val="Cambria"/>
        <family val="1"/>
        <scheme val="major"/>
      </rPr>
      <t>DISS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DL</t>
    </r>
    <r>
      <rPr>
        <b/>
        <sz val="13"/>
        <rFont val="Nudi Akshar-01"/>
      </rPr>
      <t xml:space="preserve"> EzÀÄÝ, 8 ¸ÁÜªÀgÀUÀ¼ÀÄ</t>
    </r>
    <r>
      <rPr>
        <b/>
        <sz val="13"/>
        <rFont val="Cambria"/>
        <family val="1"/>
        <scheme val="major"/>
      </rPr>
      <t xml:space="preserve"> IDEL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INVISIBLE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MNR</t>
    </r>
    <r>
      <rPr>
        <b/>
        <sz val="13"/>
        <rFont val="Nudi Akshar-01"/>
      </rPr>
      <t xml:space="preserve"> EzÀÄÝ, 27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-01"/>
      </rPr>
      <t xml:space="preserve"> ¸ÁÜªÀgÀUÀ¼ÀÄ EgÀÄvÀÛzÉ. 27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-01"/>
      </rPr>
      <t xml:space="preserve"> ¸ÁÜªÀgÀUÀ½UÉ jÃrAUï ¤ÃrgÀÄªÀÅzÀjAzÀ EªÀjUÉ gÀÆ 675/- ¤ÃqÀ§ºÀÄzÁVzÉ.  </t>
    </r>
  </si>
  <si>
    <r>
      <t xml:space="preserve">   </t>
    </r>
    <r>
      <rPr>
        <b/>
        <sz val="12"/>
        <rFont val="Cambria"/>
        <family val="1"/>
        <scheme val="major"/>
      </rPr>
      <t xml:space="preserve"> MAHADEVASWAMY.D</t>
    </r>
    <r>
      <rPr>
        <b/>
        <sz val="12"/>
        <rFont val="Nudi Akshar-01"/>
      </rPr>
      <t xml:space="preserve"> JªÀiï.J¥sï.J¥sï gÀªÀjUÉ 47 ©Ã¢ ¢Ã¥À ªÀÄvÀÄÛ PÀÄrAiÀÄÄªÀ ¤Ãj£À «zÀÄåvï ¸ÁÜªÀgÀUÀ½zÀÄÝ, 3 ¸ÁÜªÀgÀUÀ¼ÀÄ </t>
    </r>
    <r>
      <rPr>
        <b/>
        <sz val="12"/>
        <rFont val="Cambria"/>
        <family val="1"/>
        <scheme val="major"/>
      </rPr>
      <t>DC</t>
    </r>
    <r>
      <rPr>
        <b/>
        <sz val="12"/>
        <rFont val="Nudi Akshar-01"/>
      </rPr>
      <t xml:space="preserve"> EzÀÄÝ, 0 ¸ÁÜªÀgÀUÀ¼ÀÄ</t>
    </r>
    <r>
      <rPr>
        <b/>
        <sz val="12"/>
        <rFont val="Cambria"/>
        <family val="1"/>
        <scheme val="major"/>
      </rPr>
      <t xml:space="preserve"> DISS</t>
    </r>
    <r>
      <rPr>
        <b/>
        <sz val="12"/>
        <rFont val="Nudi Akshar-01"/>
      </rPr>
      <t xml:space="preserve"> EzÀÄÝ, 0 ¸ÁÜªÀgÀUÀ¼ÀÄ </t>
    </r>
    <r>
      <rPr>
        <b/>
        <sz val="12"/>
        <rFont val="Cambria"/>
        <family val="1"/>
        <scheme val="major"/>
      </rPr>
      <t>DL</t>
    </r>
    <r>
      <rPr>
        <b/>
        <sz val="12"/>
        <rFont val="Nudi Akshar-01"/>
      </rPr>
      <t xml:space="preserve"> EzÀÄÝ, 0 </t>
    </r>
    <r>
      <rPr>
        <b/>
        <sz val="12"/>
        <rFont val="Nudi Akshara-01"/>
      </rPr>
      <t>¸ÁÜªÀgÀUÀ¼ÀÄ</t>
    </r>
    <r>
      <rPr>
        <b/>
        <sz val="12"/>
        <rFont val="Cambria"/>
        <family val="1"/>
        <scheme val="major"/>
      </rPr>
      <t xml:space="preserve"> IDEL </t>
    </r>
    <r>
      <rPr>
        <b/>
        <sz val="12"/>
        <rFont val="Nudi Akshar-01"/>
      </rPr>
      <t>EzÀÄÝ</t>
    </r>
    <r>
      <rPr>
        <sz val="12"/>
        <rFont val="Nudi Akshar-01"/>
      </rPr>
      <t xml:space="preserve">, </t>
    </r>
    <r>
      <rPr>
        <b/>
        <sz val="12"/>
        <rFont val="Nudi Akshar-01"/>
      </rPr>
      <t xml:space="preserve">0 ¸ÁÜªÀgÀUÀ¼ÀÄ </t>
    </r>
    <r>
      <rPr>
        <b/>
        <sz val="12"/>
        <rFont val="Cambria"/>
        <family val="1"/>
        <scheme val="major"/>
      </rPr>
      <t>INVISIBLE</t>
    </r>
    <r>
      <rPr>
        <b/>
        <sz val="12"/>
        <rFont val="Nudi Akshar-01"/>
      </rPr>
      <t xml:space="preserve"> EzÀÄÝ, 3 ¸ÁÜªÀgÀUÀ¼ÀÄ</t>
    </r>
    <r>
      <rPr>
        <b/>
        <sz val="12"/>
        <rFont val="Cambria"/>
        <family val="1"/>
        <scheme val="major"/>
      </rPr>
      <t xml:space="preserve"> MNR</t>
    </r>
    <r>
      <rPr>
        <b/>
        <sz val="12"/>
        <rFont val="Nudi Akshar-01"/>
      </rPr>
      <t xml:space="preserve"> EzÀÄÝ, 41 </t>
    </r>
    <r>
      <rPr>
        <b/>
        <sz val="12"/>
        <rFont val="Cambria"/>
        <family val="1"/>
        <scheme val="major"/>
      </rPr>
      <t>NORMAL</t>
    </r>
    <r>
      <rPr>
        <b/>
        <sz val="12"/>
        <rFont val="Nudi Akshar-01"/>
      </rPr>
      <t xml:space="preserve"> ¸ÁÜªÀgÀUÀ¼ÀÄ EgÀÄvÀÛzÉ. 41 </t>
    </r>
    <r>
      <rPr>
        <b/>
        <sz val="12"/>
        <rFont val="Cambria"/>
        <family val="1"/>
        <scheme val="major"/>
      </rPr>
      <t xml:space="preserve">NORMAL </t>
    </r>
    <r>
      <rPr>
        <b/>
        <sz val="12"/>
        <rFont val="Nudi Akshar-01"/>
      </rPr>
      <t xml:space="preserve">¸ÁÜªÀgÀUÀ½UÉ jÃrAUï ¤ÃrgÀÄªÀÅzÀjAzÀ EªÀjUÉ gÀÆ 1025/- ¤ÃqÀ§ºÀÄzÁVzÉ. </t>
    </r>
  </si>
  <si>
    <r>
      <t xml:space="preserve">    </t>
    </r>
    <r>
      <rPr>
        <b/>
        <sz val="12"/>
        <rFont val="Cambria"/>
        <family val="1"/>
        <scheme val="major"/>
      </rPr>
      <t>SHIVARAM.C</t>
    </r>
    <r>
      <rPr>
        <b/>
        <sz val="12"/>
        <rFont val="Nudi Akshar-01"/>
      </rPr>
      <t xml:space="preserve"> JªÀiï.J¥sï.J¥sï gÀªÀjUÉ 41 ©Ã¢ ¢Ã¥À ªÀÄvÀÄÛ PÀÄrAiÀÄÄªÀ ¤Ãj£À «zÀÄåvï ¸ÁÜªÀgÀUÀ½zÀÄÝ, 6 ¸ÁÜªÀgÀUÀ¼ÀÄ </t>
    </r>
    <r>
      <rPr>
        <b/>
        <sz val="12"/>
        <rFont val="Cambria"/>
        <family val="1"/>
        <scheme val="major"/>
      </rPr>
      <t>DC</t>
    </r>
    <r>
      <rPr>
        <b/>
        <sz val="12"/>
        <rFont val="Nudi Akshar-01"/>
      </rPr>
      <t xml:space="preserve"> EzÀÄÝ, 7 ¸ÁÜªÀgÀUÀ¼ÀÄ </t>
    </r>
    <r>
      <rPr>
        <b/>
        <sz val="12"/>
        <rFont val="Cambria"/>
        <family val="1"/>
        <scheme val="major"/>
      </rPr>
      <t>DISS</t>
    </r>
    <r>
      <rPr>
        <b/>
        <sz val="12"/>
        <rFont val="Nudi Akshar-01"/>
      </rPr>
      <t xml:space="preserve"> EzÀÄÝ, 0 ¸ÁÜªÀgÀUÀ¼ÀÄ </t>
    </r>
    <r>
      <rPr>
        <b/>
        <sz val="12"/>
        <rFont val="Cambria"/>
        <family val="1"/>
        <scheme val="major"/>
      </rPr>
      <t>DL</t>
    </r>
    <r>
      <rPr>
        <b/>
        <sz val="12"/>
        <rFont val="Nudi Akshar-01"/>
      </rPr>
      <t xml:space="preserve"> EzÀÄÝ, 3 ¸ÁÜªÀgÀUÀ¼ÀÄ </t>
    </r>
    <r>
      <rPr>
        <b/>
        <sz val="12"/>
        <rFont val="Cambria"/>
        <family val="1"/>
        <scheme val="major"/>
      </rPr>
      <t>IDEL</t>
    </r>
    <r>
      <rPr>
        <b/>
        <sz val="12"/>
        <rFont val="Nudi Akshar-01"/>
      </rPr>
      <t xml:space="preserve"> EzÀÄÝ, 0 ¸ÁÜªÀgÀUÀ¼ÀÄ </t>
    </r>
    <r>
      <rPr>
        <b/>
        <sz val="12"/>
        <rFont val="Cambria"/>
        <family val="1"/>
        <scheme val="major"/>
      </rPr>
      <t>INVISIBLE</t>
    </r>
    <r>
      <rPr>
        <b/>
        <sz val="12"/>
        <rFont val="Nudi Akshar-01"/>
      </rPr>
      <t xml:space="preserve"> EzÀÄÝ, 0 ¸ÁÜªÀgÀUÀ¼ÀÄ </t>
    </r>
    <r>
      <rPr>
        <b/>
        <sz val="12"/>
        <rFont val="Cambria"/>
        <family val="1"/>
        <scheme val="major"/>
      </rPr>
      <t>MNR</t>
    </r>
    <r>
      <rPr>
        <b/>
        <sz val="12"/>
        <rFont val="Nudi Akshar-01"/>
      </rPr>
      <t xml:space="preserve"> EzÀÄÝ, 25 </t>
    </r>
    <r>
      <rPr>
        <b/>
        <sz val="12"/>
        <rFont val="Cambria"/>
        <family val="1"/>
        <scheme val="major"/>
      </rPr>
      <t>NORMAL</t>
    </r>
    <r>
      <rPr>
        <b/>
        <sz val="12"/>
        <rFont val="Nudi Akshar-01"/>
      </rPr>
      <t xml:space="preserve"> ¸ÁÜªÀgÀUÀ¼ÀÄ EgÀÄvÀÛzÉ. 25</t>
    </r>
    <r>
      <rPr>
        <b/>
        <sz val="12"/>
        <rFont val="Cambria"/>
        <family val="1"/>
        <scheme val="major"/>
      </rPr>
      <t xml:space="preserve"> NORMAL</t>
    </r>
    <r>
      <rPr>
        <b/>
        <sz val="12"/>
        <rFont val="Nudi Akshar-01"/>
      </rPr>
      <t xml:space="preserve"> ¸ÁÜªÀgÀUÀ½UÉ jÃrAUï ¤ÃrgÀÄªÀÅzÀjAzÀ EªÀjUÉ gÀÆ 625/- ¤ÃqÀ§ºÀÄzÁVzÉ. </t>
    </r>
  </si>
  <si>
    <r>
      <rPr>
        <b/>
        <sz val="12"/>
        <rFont val="Nudi Akshar-01"/>
      </rPr>
      <t xml:space="preserve"> </t>
    </r>
    <r>
      <rPr>
        <b/>
        <sz val="12"/>
        <rFont val="Cambria"/>
        <family val="1"/>
        <scheme val="major"/>
      </rPr>
      <t xml:space="preserve">  SHIVALINGU</t>
    </r>
    <r>
      <rPr>
        <b/>
        <sz val="14"/>
        <rFont val="Nudi Akshar-01"/>
      </rPr>
      <t xml:space="preserve">  JªÀiï.J¥sï.J¥sï gÀªÀjUÉ 41 ©Ã¢ ¢Ã¥À ªÀÄvÀÄÛ PÀÄrAiÀÄÄªÀ ¤Ãj£À «zÀÄåvï ¸ÁÜªÀgÀUÀ½zÀÄÝ, 2 ¸ÁÜªÀgÀUÀ¼ÀÄ </t>
    </r>
    <r>
      <rPr>
        <b/>
        <sz val="11"/>
        <rFont val="Cambria"/>
        <family val="1"/>
        <scheme val="major"/>
      </rPr>
      <t>DC</t>
    </r>
    <r>
      <rPr>
        <b/>
        <sz val="14"/>
        <rFont val="Nudi Akshar-01"/>
      </rPr>
      <t xml:space="preserve"> EzÀÄÝ, 0 ¸ÁÜªÀgÀUÀ¼ÀÄ </t>
    </r>
    <r>
      <rPr>
        <b/>
        <sz val="14"/>
        <rFont val="Cambria"/>
        <family val="1"/>
        <scheme val="major"/>
      </rPr>
      <t>DISS</t>
    </r>
    <r>
      <rPr>
        <b/>
        <sz val="14"/>
        <rFont val="Nudi Akshar-01"/>
      </rPr>
      <t xml:space="preserve"> EzÀÄÝ, 3 ¸ÁÜªÀgÀUÀ¼ÀÄ</t>
    </r>
    <r>
      <rPr>
        <b/>
        <sz val="12"/>
        <rFont val="Nudi Akshar-01"/>
      </rPr>
      <t xml:space="preserve"> </t>
    </r>
    <r>
      <rPr>
        <b/>
        <sz val="12"/>
        <rFont val="Cambria"/>
        <family val="1"/>
        <scheme val="major"/>
      </rPr>
      <t>DL</t>
    </r>
    <r>
      <rPr>
        <b/>
        <sz val="14"/>
        <rFont val="Nudi Akshar-01"/>
      </rPr>
      <t xml:space="preserve"> EzÀÄÝ, 13 ¸ÁÜªÀgÀUÀ¼ÀÄ</t>
    </r>
    <r>
      <rPr>
        <b/>
        <sz val="12"/>
        <rFont val="Cambria"/>
        <family val="1"/>
        <scheme val="major"/>
      </rPr>
      <t xml:space="preserve"> IDEL</t>
    </r>
    <r>
      <rPr>
        <b/>
        <sz val="14"/>
        <rFont val="Nudi Akshar-01"/>
      </rPr>
      <t xml:space="preserve"> EzÀÄÝ, 1 ¸ÁÜªÀgÀUÀ¼ÀÄ </t>
    </r>
    <r>
      <rPr>
        <b/>
        <sz val="12"/>
        <rFont val="Cambria"/>
        <family val="1"/>
        <scheme val="major"/>
      </rPr>
      <t>INVISIBLE</t>
    </r>
    <r>
      <rPr>
        <b/>
        <sz val="14"/>
        <rFont val="Nudi Akshar-01"/>
      </rPr>
      <t xml:space="preserve"> EzÀÄÝ, 1 ¸ÁÜªÀgÀUÀ¼ÀÄ </t>
    </r>
    <r>
      <rPr>
        <b/>
        <sz val="12"/>
        <rFont val="Cambria"/>
        <family val="1"/>
        <scheme val="major"/>
      </rPr>
      <t>MNR</t>
    </r>
    <r>
      <rPr>
        <b/>
        <sz val="14"/>
        <rFont val="Nudi Akshar-01"/>
      </rPr>
      <t xml:space="preserve"> EzÀÄÝ, 21 </t>
    </r>
    <r>
      <rPr>
        <b/>
        <sz val="12"/>
        <rFont val="Cambria"/>
        <family val="1"/>
        <scheme val="major"/>
      </rPr>
      <t>NORMAL</t>
    </r>
    <r>
      <rPr>
        <b/>
        <sz val="14"/>
        <rFont val="Nudi Akshar-01"/>
      </rPr>
      <t xml:space="preserve"> ¸ÁÜªÀgÀUÀ¼ÀÄ EgÀÄvÀÛzÉ. 21</t>
    </r>
    <r>
      <rPr>
        <b/>
        <sz val="14"/>
        <rFont val="Cambria"/>
        <family val="1"/>
        <scheme val="major"/>
      </rPr>
      <t xml:space="preserve"> </t>
    </r>
    <r>
      <rPr>
        <b/>
        <sz val="12"/>
        <rFont val="Cambria"/>
        <family val="1"/>
        <scheme val="major"/>
      </rPr>
      <t>NORMAL</t>
    </r>
    <r>
      <rPr>
        <b/>
        <sz val="14"/>
        <rFont val="Cambria"/>
        <family val="1"/>
        <scheme val="major"/>
      </rPr>
      <t xml:space="preserve"> </t>
    </r>
    <r>
      <rPr>
        <b/>
        <sz val="14"/>
        <rFont val="Nudi Akshar-01"/>
      </rPr>
      <t xml:space="preserve">¸ÁÜªÀgÀUÀ½UÉ jÃrAUï ¤ÃrgÀÄªÀÅzÀjAzÀ EªÀjUÉ gÀÆ 625/-¤ÃqÀ§ºÀÄzÁVzÉ. </t>
    </r>
  </si>
  <si>
    <r>
      <rPr>
        <b/>
        <sz val="12"/>
        <color theme="1"/>
        <rFont val="Nudi Akshar-01"/>
      </rPr>
      <t xml:space="preserve">   </t>
    </r>
    <r>
      <rPr>
        <b/>
        <sz val="12"/>
        <color theme="1"/>
        <rFont val="Cambria"/>
        <family val="1"/>
        <scheme val="major"/>
      </rPr>
      <t xml:space="preserve"> PUTTASWAMY.R</t>
    </r>
    <r>
      <rPr>
        <b/>
        <sz val="14"/>
        <color theme="1"/>
        <rFont val="Nudi Akshar-01"/>
      </rPr>
      <t xml:space="preserve">  JªÀiï.J¥sï.J¥sï gÀªÀjUÉ 65 ©Ã¢ ¢Ã¥À ªÀÄvÀÄÛ PÀÄrAiÀÄÄªÀ ¤Ãj£À «zÀÄåvï ¸ÁÜªÀgÀUÀ½zÀÄÝ, 6 ¸ÁÜªÀgÀUÀ¼ÀÄ </t>
    </r>
    <r>
      <rPr>
        <b/>
        <sz val="12"/>
        <color theme="1"/>
        <rFont val="Cambria"/>
        <family val="1"/>
        <scheme val="major"/>
      </rPr>
      <t>DC</t>
    </r>
    <r>
      <rPr>
        <b/>
        <sz val="14"/>
        <color theme="1"/>
        <rFont val="Nudi Akshar-01"/>
      </rPr>
      <t xml:space="preserve"> EzÀÄÝ, 0 ¸ÁÜªÀgÀUÀ¼ÀÄ </t>
    </r>
    <r>
      <rPr>
        <b/>
        <sz val="14"/>
        <color theme="1"/>
        <rFont val="Cambria"/>
        <family val="1"/>
        <scheme val="major"/>
      </rPr>
      <t>DISS</t>
    </r>
    <r>
      <rPr>
        <b/>
        <sz val="14"/>
        <color theme="1"/>
        <rFont val="Nudi Akshar-01"/>
      </rPr>
      <t xml:space="preserve"> EzÀÄÝ, 0 ¸ÁÜªÀgÀUÀ¼ÀÄ</t>
    </r>
    <r>
      <rPr>
        <b/>
        <sz val="14"/>
        <color theme="1"/>
        <rFont val="Cambria"/>
        <family val="1"/>
        <scheme val="major"/>
      </rPr>
      <t xml:space="preserve"> DL </t>
    </r>
    <r>
      <rPr>
        <b/>
        <sz val="14"/>
        <color theme="1"/>
        <rFont val="Nudi Akshar-01"/>
      </rPr>
      <t>EzÀÄÝ, 21 ¸ÁÜªÀgÀUÀ¼ÀÄ</t>
    </r>
    <r>
      <rPr>
        <b/>
        <sz val="14"/>
        <color theme="1"/>
        <rFont val="Cambria"/>
        <family val="1"/>
        <scheme val="major"/>
      </rPr>
      <t xml:space="preserve"> </t>
    </r>
    <r>
      <rPr>
        <b/>
        <sz val="12"/>
        <color theme="1"/>
        <rFont val="Cambria"/>
        <family val="1"/>
        <scheme val="major"/>
      </rPr>
      <t>IDEL</t>
    </r>
    <r>
      <rPr>
        <b/>
        <sz val="14"/>
        <color theme="1"/>
        <rFont val="Cambria"/>
        <family val="1"/>
        <scheme val="major"/>
      </rPr>
      <t xml:space="preserve"> </t>
    </r>
    <r>
      <rPr>
        <b/>
        <sz val="14"/>
        <color theme="1"/>
        <rFont val="Nudi Akshar-01"/>
      </rPr>
      <t xml:space="preserve">EzÀÄÝ, 0 ¸ÁÜªÀgÀUÀ¼ÀÄ </t>
    </r>
    <r>
      <rPr>
        <b/>
        <sz val="14"/>
        <color theme="1"/>
        <rFont val="Cambria"/>
        <family val="1"/>
        <scheme val="major"/>
      </rPr>
      <t>INVISIBLE</t>
    </r>
    <r>
      <rPr>
        <b/>
        <sz val="14"/>
        <color theme="1"/>
        <rFont val="Nudi Akshar-01"/>
      </rPr>
      <t xml:space="preserve"> EzÀÄÝ, 0 ¸ÁÜªÀgÀUÀ¼ÀÄ </t>
    </r>
    <r>
      <rPr>
        <b/>
        <sz val="11"/>
        <color theme="1"/>
        <rFont val="Cambria"/>
        <family val="1"/>
        <scheme val="major"/>
      </rPr>
      <t>MNR</t>
    </r>
    <r>
      <rPr>
        <b/>
        <sz val="14"/>
        <color theme="1"/>
        <rFont val="Cambria"/>
        <family val="1"/>
        <scheme val="major"/>
      </rPr>
      <t xml:space="preserve"> </t>
    </r>
    <r>
      <rPr>
        <b/>
        <sz val="14"/>
        <color theme="1"/>
        <rFont val="Nudi Akshar-01"/>
      </rPr>
      <t xml:space="preserve">EzÀÄÝ, 38 </t>
    </r>
    <r>
      <rPr>
        <b/>
        <sz val="12"/>
        <color theme="1"/>
        <rFont val="Cambria"/>
        <family val="1"/>
        <scheme val="major"/>
      </rPr>
      <t>NORMAL</t>
    </r>
    <r>
      <rPr>
        <b/>
        <sz val="14"/>
        <color theme="1"/>
        <rFont val="Nudi Akshar-01"/>
      </rPr>
      <t xml:space="preserve"> ¸ÁÜªÀgÀUÀ¼ÀÄ EgÀÄvÀÛzÉ. 38 </t>
    </r>
    <r>
      <rPr>
        <b/>
        <sz val="12"/>
        <color theme="1"/>
        <rFont val="Cambria"/>
        <family val="1"/>
        <scheme val="major"/>
      </rPr>
      <t>NORMAL</t>
    </r>
    <r>
      <rPr>
        <b/>
        <sz val="12"/>
        <color theme="1"/>
        <rFont val="Nudi Akshar-01"/>
      </rPr>
      <t xml:space="preserve"> </t>
    </r>
    <r>
      <rPr>
        <b/>
        <sz val="14"/>
        <color theme="1"/>
        <rFont val="Nudi Akshar-01"/>
      </rPr>
      <t xml:space="preserve">¸ÁÜªÀgÀUÀ½UÉ jÃrAUï ¤ÃrgÀÄªÀÅzÀjAzÀ EªÀjUÉ gÀÆ 850/- ¤ÃqÀ§ºÀÄzÁVzÉ. </t>
    </r>
  </si>
  <si>
    <r>
      <rPr>
        <b/>
        <sz val="11"/>
        <rFont val="Nudi Akshar-01"/>
      </rPr>
      <t xml:space="preserve">  </t>
    </r>
    <r>
      <rPr>
        <b/>
        <sz val="11"/>
        <rFont val="Cambria"/>
        <family val="1"/>
        <scheme val="major"/>
      </rPr>
      <t xml:space="preserve"> PUTTASWAMAPPA  </t>
    </r>
    <r>
      <rPr>
        <b/>
        <sz val="14"/>
        <rFont val="Nudi Akshar-01"/>
      </rPr>
      <t xml:space="preserve">JªÀiï.J¥sï.J¥sï gÀªÀjUÉ 36 ©Ã¢ ¢Ã¥À ªÀÄvÀÄÛ PÀÄrAiÀÄÄªÀ ¤Ãj£À «zÀÄåvï ¸ÁÜªÀgÀUÀ½zÀÄÝ, 0 ¸ÁÜªÀgÀUÀ¼ÀÄ </t>
    </r>
    <r>
      <rPr>
        <b/>
        <sz val="14"/>
        <rFont val="Cambria"/>
        <family val="1"/>
        <scheme val="major"/>
      </rPr>
      <t>DC</t>
    </r>
    <r>
      <rPr>
        <b/>
        <sz val="14"/>
        <rFont val="Nudi Akshar-01"/>
      </rPr>
      <t xml:space="preserve"> EzÀÄÝ, 0 ¸ÁÜªÀgÀUÀ¼ÀÄ </t>
    </r>
    <r>
      <rPr>
        <b/>
        <sz val="14"/>
        <rFont val="Cambria"/>
        <family val="1"/>
        <scheme val="major"/>
      </rPr>
      <t>DISS</t>
    </r>
    <r>
      <rPr>
        <b/>
        <sz val="14"/>
        <rFont val="Nudi Akshar-01"/>
      </rPr>
      <t xml:space="preserve"> EzÀÄÝ, 0 ¸ÁÜªÀgÀUÀ¼ÀÄ </t>
    </r>
    <r>
      <rPr>
        <b/>
        <sz val="14"/>
        <rFont val="Cambria"/>
        <family val="1"/>
        <scheme val="major"/>
      </rPr>
      <t>DL</t>
    </r>
    <r>
      <rPr>
        <b/>
        <sz val="14"/>
        <rFont val="Nudi Akshar-01"/>
      </rPr>
      <t xml:space="preserve"> EzÀÄÝ, 9 ¸ÁÜªÀgÀUÀ¼ÀÄ</t>
    </r>
    <r>
      <rPr>
        <b/>
        <sz val="14"/>
        <rFont val="Cambria"/>
        <family val="1"/>
        <scheme val="major"/>
      </rPr>
      <t xml:space="preserve"> IDEL</t>
    </r>
    <r>
      <rPr>
        <b/>
        <sz val="14"/>
        <rFont val="Nudi Akshar-01"/>
      </rPr>
      <t xml:space="preserve"> EzÀÄÝ, 0 ¸ÁÜªÀgÀUÀ¼ÀÄ </t>
    </r>
    <r>
      <rPr>
        <b/>
        <sz val="14"/>
        <rFont val="Cambria"/>
        <family val="1"/>
        <scheme val="major"/>
      </rPr>
      <t>INVISIBLE</t>
    </r>
    <r>
      <rPr>
        <b/>
        <sz val="14"/>
        <rFont val="Nudi Akshar-01"/>
      </rPr>
      <t xml:space="preserve"> EzÀÄÝ, 0 ¸ÁÜªÀgÀUÀ¼ÀÄ </t>
    </r>
    <r>
      <rPr>
        <b/>
        <sz val="14"/>
        <rFont val="Cambria"/>
        <family val="1"/>
        <scheme val="major"/>
      </rPr>
      <t>MNR</t>
    </r>
    <r>
      <rPr>
        <b/>
        <sz val="14"/>
        <rFont val="Nudi Akshar-01"/>
      </rPr>
      <t xml:space="preserve"> EzÀÄÝ, 27 </t>
    </r>
    <r>
      <rPr>
        <b/>
        <sz val="14"/>
        <rFont val="Cambria"/>
        <family val="1"/>
        <scheme val="major"/>
      </rPr>
      <t>NORMAL</t>
    </r>
    <r>
      <rPr>
        <b/>
        <sz val="14"/>
        <rFont val="Nudi Akshar-01"/>
      </rPr>
      <t xml:space="preserve"> ¸ÁÜªÀgÀUÀ¼ÀÄ EgÀÄvÀÛzÉ. 27 </t>
    </r>
    <r>
      <rPr>
        <b/>
        <sz val="14"/>
        <rFont val="Cambria"/>
        <family val="1"/>
        <scheme val="major"/>
      </rPr>
      <t>NORMAL</t>
    </r>
    <r>
      <rPr>
        <b/>
        <sz val="14"/>
        <rFont val="Nudi Akshar-01"/>
      </rPr>
      <t xml:space="preserve"> ¸ÁÜªÀgÀUÀ½UÉ jÃrAUï ¤ÃrgÀÄªÀÅzÀjAzÀ EªÀjUÉ gÀÆ 675/- ¤ÃqÀ§ºÀÄzÁVzÉ. </t>
    </r>
  </si>
  <si>
    <r>
      <rPr>
        <b/>
        <sz val="11"/>
        <rFont val="Nudi Akshar-01"/>
      </rPr>
      <t xml:space="preserve">    </t>
    </r>
    <r>
      <rPr>
        <b/>
        <sz val="11"/>
        <rFont val="Cambria"/>
        <family val="1"/>
        <scheme val="major"/>
      </rPr>
      <t>UMESH</t>
    </r>
    <r>
      <rPr>
        <b/>
        <sz val="14"/>
        <rFont val="Nudi Akshar-01"/>
      </rPr>
      <t xml:space="preserve">  JªÀiï.J¥sï.J¥sï gÀªÀjUÉ 40 ©Ã¢ ¢Ã¥À ªÀÄvÀÄÛ PÀÄrAiÀÄÄªÀ ¤Ãj£À «zÀÄåvï ¸ÁÜªÀgÀUÀ½zÀÄÝ, 0 ¸ÁÜªÀgÀUÀ¼ÀÄ </t>
    </r>
    <r>
      <rPr>
        <b/>
        <sz val="14"/>
        <rFont val="Cambria"/>
        <family val="1"/>
        <scheme val="major"/>
      </rPr>
      <t>DC</t>
    </r>
    <r>
      <rPr>
        <b/>
        <sz val="14"/>
        <rFont val="Nudi Akshar-01"/>
      </rPr>
      <t xml:space="preserve"> EzÀÄÝ, 0 ¸ÁÜªÀgÀUÀ¼ÀÄ </t>
    </r>
    <r>
      <rPr>
        <b/>
        <sz val="14"/>
        <rFont val="Cambria"/>
        <family val="1"/>
        <scheme val="major"/>
      </rPr>
      <t>DISS</t>
    </r>
    <r>
      <rPr>
        <b/>
        <sz val="14"/>
        <rFont val="Nudi Akshar-01"/>
      </rPr>
      <t xml:space="preserve"> EzÀÄÝ, 0 ¸ÁÜªÀgÀUÀ¼ÀÄ </t>
    </r>
    <r>
      <rPr>
        <b/>
        <sz val="14"/>
        <rFont val="Cambria"/>
        <family val="1"/>
        <scheme val="major"/>
      </rPr>
      <t>DL</t>
    </r>
    <r>
      <rPr>
        <b/>
        <sz val="14"/>
        <rFont val="Nudi Akshar-01"/>
      </rPr>
      <t xml:space="preserve"> EzÀÄÝ, 0 ¸ÁÜªÀgÀUÀ¼ÀÄ</t>
    </r>
    <r>
      <rPr>
        <b/>
        <sz val="14"/>
        <rFont val="Cambria"/>
        <family val="1"/>
        <scheme val="major"/>
      </rPr>
      <t xml:space="preserve"> IDEL </t>
    </r>
    <r>
      <rPr>
        <b/>
        <sz val="14"/>
        <rFont val="Nudi Akshar-01"/>
      </rPr>
      <t xml:space="preserve">EzÀÄÝ, 0 ¸ÁÜªÀgÀUÀ¼ÀÄ </t>
    </r>
    <r>
      <rPr>
        <b/>
        <sz val="14"/>
        <rFont val="Cambria"/>
        <family val="1"/>
        <scheme val="major"/>
      </rPr>
      <t>INVISIBLE</t>
    </r>
    <r>
      <rPr>
        <b/>
        <sz val="14"/>
        <rFont val="Nudi Akshar-01"/>
      </rPr>
      <t xml:space="preserve"> EzÀÄÝ, 1 ¸ÁÜªÀgÀUÀ¼ÀÄ </t>
    </r>
    <r>
      <rPr>
        <b/>
        <sz val="14"/>
        <rFont val="Cambria"/>
        <family val="1"/>
        <scheme val="major"/>
      </rPr>
      <t>MNR</t>
    </r>
    <r>
      <rPr>
        <b/>
        <sz val="14"/>
        <rFont val="Nudi Akshar-01"/>
      </rPr>
      <t xml:space="preserve"> EzÀÄÝ, 38 </t>
    </r>
    <r>
      <rPr>
        <b/>
        <sz val="14"/>
        <rFont val="Cambria"/>
        <family val="1"/>
        <scheme val="major"/>
      </rPr>
      <t>NORMAL</t>
    </r>
    <r>
      <rPr>
        <b/>
        <sz val="14"/>
        <rFont val="Nudi Akshar-01"/>
      </rPr>
      <t xml:space="preserve"> ¸ÁÜªÀgÀUÀ¼ÀÄ EgÀÄvÀÛzÉ.38 </t>
    </r>
    <r>
      <rPr>
        <b/>
        <sz val="14"/>
        <rFont val="Cambria"/>
        <family val="1"/>
        <scheme val="major"/>
      </rPr>
      <t>NORMAL</t>
    </r>
    <r>
      <rPr>
        <b/>
        <sz val="14"/>
        <rFont val="Nudi Akshar-01"/>
      </rPr>
      <t xml:space="preserve"> ¸ÁÜªÀgÀUÀ½UÉ jÃrAUï ¤ÃrgÀÄªÀÅzÀjAzÀ EªÀjUÉ gÀÆ950/- ¤ÃqÀ§ºÀÄzÁVzÉ. </t>
    </r>
  </si>
  <si>
    <r>
      <t xml:space="preserve">   </t>
    </r>
    <r>
      <rPr>
        <b/>
        <sz val="13"/>
        <rFont val="Cambria"/>
        <family val="1"/>
        <scheme val="major"/>
      </rPr>
      <t xml:space="preserve"> </t>
    </r>
    <r>
      <rPr>
        <b/>
        <sz val="11"/>
        <rFont val="Cambria"/>
        <family val="1"/>
        <scheme val="major"/>
      </rPr>
      <t>SIDDALINGAIAH.N</t>
    </r>
    <r>
      <rPr>
        <b/>
        <sz val="13"/>
        <rFont val="Nudi Akshar"/>
      </rPr>
      <t xml:space="preserve"> JªÀiï.J¥sï.J¥sï gÀªÀjUÉ 47 ©Ã¢ ¢Ã¥À ªÀÄvÀÄÛ PÀÄrAiÀÄÄªÀ ¤Ãj£À «zÀÄåvï ¸ÁÜªÀgÀUÀ½zÀÄÝ, 0 ¸ÁÜªÀgÀUÀ¼ÀÄ </t>
    </r>
    <r>
      <rPr>
        <b/>
        <sz val="13"/>
        <rFont val="Cambria"/>
        <family val="1"/>
        <scheme val="major"/>
      </rPr>
      <t>DC</t>
    </r>
    <r>
      <rPr>
        <b/>
        <sz val="13"/>
        <rFont val="Nudi Akshar"/>
      </rPr>
      <t xml:space="preserve"> EzÀÄÝ, 0 ¸ÁÜªÀgÀUÀ¼ÀÄ</t>
    </r>
    <r>
      <rPr>
        <b/>
        <sz val="13"/>
        <rFont val="Cambria"/>
        <family val="1"/>
        <scheme val="major"/>
      </rPr>
      <t xml:space="preserve"> DISS </t>
    </r>
    <r>
      <rPr>
        <b/>
        <sz val="13"/>
        <rFont val="Nudi Akshar"/>
      </rPr>
      <t xml:space="preserve">EzÀÄÝ, 0 ¸ÁÜªÀgÀUÀ¼ÀÄ </t>
    </r>
    <r>
      <rPr>
        <b/>
        <sz val="13"/>
        <rFont val="Cambria"/>
        <family val="1"/>
        <scheme val="major"/>
      </rPr>
      <t>DL</t>
    </r>
    <r>
      <rPr>
        <b/>
        <sz val="13"/>
        <rFont val="Nudi Akshar"/>
      </rPr>
      <t xml:space="preserve"> EzÀÄÝ, 17 ¸ÁÜªÀgÀUÀ¼ÀÄ</t>
    </r>
    <r>
      <rPr>
        <b/>
        <sz val="13"/>
        <rFont val="Cambria"/>
        <family val="1"/>
        <scheme val="major"/>
      </rPr>
      <t xml:space="preserve"> IDEL</t>
    </r>
    <r>
      <rPr>
        <b/>
        <sz val="13"/>
        <rFont val="Nudi Akshar"/>
      </rPr>
      <t xml:space="preserve"> EzÀÄÝ, 0 ¸ÁÜªÀgÀUÀ¼ÀÄ </t>
    </r>
    <r>
      <rPr>
        <b/>
        <sz val="13"/>
        <rFont val="Cambria"/>
        <family val="1"/>
        <scheme val="major"/>
      </rPr>
      <t>INVISIBLE</t>
    </r>
    <r>
      <rPr>
        <b/>
        <sz val="13"/>
        <rFont val="Nudi Akshar"/>
      </rPr>
      <t xml:space="preserve"> EzÀÄÝ, 1 ¸ÁÜªÀgÀUÀ¼ÀÄ </t>
    </r>
    <r>
      <rPr>
        <b/>
        <sz val="13"/>
        <rFont val="Cambria"/>
        <family val="1"/>
        <scheme val="major"/>
      </rPr>
      <t>MNR</t>
    </r>
    <r>
      <rPr>
        <b/>
        <sz val="13"/>
        <rFont val="Nudi Akshar"/>
      </rPr>
      <t xml:space="preserve"> EzÀÄÝ, 29</t>
    </r>
    <r>
      <rPr>
        <b/>
        <sz val="13"/>
        <rFont val="Cambria"/>
        <family val="1"/>
        <scheme val="major"/>
      </rPr>
      <t xml:space="preserve"> NORMAL</t>
    </r>
    <r>
      <rPr>
        <b/>
        <sz val="13"/>
        <rFont val="Nudi Akshar"/>
      </rPr>
      <t xml:space="preserve"> ¸ÁÜªÀgÀUÀ¼ÀÄ EgÀÄvÀÛzÉ. 29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"/>
      </rPr>
      <t xml:space="preserve"> ¸ÁÜªÀgÀUÀ½UÉ jÃrAUï ¤ÃrgÀÄªÀÅzÀjAzÀ EªÀjUÉ gÀÆ725/- ¤ÃqÀ§ºÀÄzÁVzÉ. </t>
    </r>
  </si>
  <si>
    <t>MAHESHA T P</t>
  </si>
  <si>
    <r>
      <t xml:space="preserve">    </t>
    </r>
    <r>
      <rPr>
        <b/>
        <sz val="11"/>
        <rFont val="Cambria"/>
        <family val="1"/>
        <scheme val="major"/>
      </rPr>
      <t>MAHESHA T P</t>
    </r>
    <r>
      <rPr>
        <b/>
        <sz val="13"/>
        <rFont val="Nudi Akshar-01"/>
      </rPr>
      <t xml:space="preserve"> JªÀiï.J¥sï.J¥sï gÀªÀjUÉ 89 ©Ã¢ ¢Ã¥À ªÀÄvÀÄÛ PÀÄrAiÀÄÄªÀ ¤Ãj£À «zÀÄåvï ¸ÁÜªÀgÀUÀ½zÀÄÝ, 3 ¸ÁÜªÀgÀUÀ¼ÀÄ </t>
    </r>
    <r>
      <rPr>
        <b/>
        <sz val="13"/>
        <rFont val="Cambria"/>
        <family val="1"/>
        <scheme val="major"/>
      </rPr>
      <t>DC</t>
    </r>
    <r>
      <rPr>
        <b/>
        <sz val="13"/>
        <rFont val="Nudi Akshar-01"/>
      </rPr>
      <t xml:space="preserve"> EzÀÄÝ, 3 ¸ÁÜªÀgÀUÀ¼ÀÄ </t>
    </r>
    <r>
      <rPr>
        <b/>
        <sz val="13"/>
        <rFont val="Cambria"/>
        <family val="1"/>
        <scheme val="major"/>
      </rPr>
      <t>DISS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DL</t>
    </r>
    <r>
      <rPr>
        <b/>
        <sz val="13"/>
        <rFont val="Nudi Akshar-01"/>
      </rPr>
      <t xml:space="preserve"> EzÀÄÝ, 24 ¸ÁÜªÀgÀUÀ¼ÀÄ </t>
    </r>
    <r>
      <rPr>
        <b/>
        <sz val="13"/>
        <rFont val="Cambria"/>
        <family val="1"/>
        <scheme val="major"/>
      </rPr>
      <t xml:space="preserve">IDEL </t>
    </r>
    <r>
      <rPr>
        <b/>
        <sz val="13"/>
        <rFont val="Nudi Akshar-01"/>
      </rPr>
      <t xml:space="preserve">EzÀÄÝ, 1 ¸ÁÜªÀgÀUÀ¼ÀÄ </t>
    </r>
    <r>
      <rPr>
        <b/>
        <sz val="13"/>
        <rFont val="Cambria"/>
        <family val="1"/>
        <scheme val="major"/>
      </rPr>
      <t>INVISIBLE</t>
    </r>
    <r>
      <rPr>
        <b/>
        <sz val="13"/>
        <rFont val="Nudi Akshar-01"/>
      </rPr>
      <t xml:space="preserve"> EzÀÄÝ, 0 ¸ÁÜªÀgÀUÀ¼ÀÄ </t>
    </r>
    <r>
      <rPr>
        <b/>
        <sz val="13"/>
        <rFont val="Cambria"/>
        <family val="1"/>
        <scheme val="major"/>
      </rPr>
      <t>MNR</t>
    </r>
    <r>
      <rPr>
        <b/>
        <sz val="13"/>
        <rFont val="Nudi Akshar-01"/>
      </rPr>
      <t xml:space="preserve"> EzÀÄÝ, 61 </t>
    </r>
    <r>
      <rPr>
        <b/>
        <sz val="13"/>
        <rFont val="Cambria"/>
        <family val="1"/>
        <scheme val="major"/>
      </rPr>
      <t>NORMAL</t>
    </r>
    <r>
      <rPr>
        <b/>
        <sz val="13"/>
        <rFont val="Nudi Akshar-01"/>
      </rPr>
      <t xml:space="preserve"> ¸ÁÜªÀgÀUÀ¼ÀÄ EgÀÄvÀÛzÉ. 61</t>
    </r>
    <r>
      <rPr>
        <b/>
        <sz val="13"/>
        <rFont val="Cambria"/>
        <family val="1"/>
        <scheme val="major"/>
      </rPr>
      <t xml:space="preserve"> NORMAL</t>
    </r>
    <r>
      <rPr>
        <b/>
        <sz val="13"/>
        <rFont val="Nudi Akshar-01"/>
      </rPr>
      <t xml:space="preserve"> ¸ÁÜªÀgÀUÀ½UÉ jÃrAUï ¤ÃrgÀÄªÀÅzÀjAzÀ EªÀjUÉ gÀÆ1525/- ¤ÃqÀ§ºÀÄzÁVzÉ. É. </t>
    </r>
  </si>
  <si>
    <t xml:space="preserve">GURUSWAMY   D R </t>
  </si>
  <si>
    <t xml:space="preserve">                                                            </t>
  </si>
  <si>
    <t xml:space="preserve">                       </t>
  </si>
  <si>
    <t xml:space="preserve">                          </t>
  </si>
  <si>
    <t>GURUSWAMY D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</si>
</sst>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0_ ;\-#,##0.00\ "/>
    <numFmt numFmtId="167" formatCode="[$-409]mmmm\-yy;@"/>
    <numFmt numFmtId="168" formatCode="#,##0_ ;\-#,##0\ "/>
  </numFmts>
  <fonts count="1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8"/>
      <name val="Nudi Akshar"/>
    </font>
    <font>
      <b/>
      <i/>
      <sz val="16"/>
      <name val="Nudi Akshar"/>
    </font>
    <font>
      <b/>
      <sz val="14"/>
      <name val="Nudi Akshar-01"/>
    </font>
    <font>
      <b/>
      <i/>
      <sz val="14"/>
      <name val="Bookman Old Style"/>
      <family val="1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mbria"/>
      <family val="1"/>
      <scheme val="major"/>
    </font>
    <font>
      <b/>
      <sz val="16"/>
      <color indexed="8"/>
      <name val="Nudi 01 e"/>
    </font>
    <font>
      <b/>
      <sz val="12"/>
      <name val="Nudi 01 e"/>
    </font>
    <font>
      <sz val="12"/>
      <name val="Nudi 01 e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Arial"/>
      <family val="2"/>
    </font>
    <font>
      <sz val="12"/>
      <color theme="1"/>
      <name val="Cambria"/>
      <family val="1"/>
      <scheme val="major"/>
    </font>
    <font>
      <b/>
      <sz val="14"/>
      <color theme="1"/>
      <name val="Nudi Akshar-01"/>
    </font>
    <font>
      <b/>
      <sz val="18"/>
      <name val="Nudi Akshar-01"/>
    </font>
    <font>
      <b/>
      <sz val="16"/>
      <name val="Nudi Akshar"/>
    </font>
    <font>
      <b/>
      <sz val="14"/>
      <name val="Nudi Akshar"/>
    </font>
    <font>
      <b/>
      <sz val="18"/>
      <name val="Nudi Akshar"/>
    </font>
    <font>
      <b/>
      <u/>
      <sz val="22"/>
      <name val="Nudi Akshar"/>
    </font>
    <font>
      <sz val="22"/>
      <name val="Cambria"/>
      <family val="1"/>
      <scheme val="major"/>
    </font>
    <font>
      <b/>
      <i/>
      <sz val="22"/>
      <name val="Nudi Akshar"/>
    </font>
    <font>
      <b/>
      <sz val="22"/>
      <name val="Nudi Akshar"/>
    </font>
    <font>
      <sz val="22"/>
      <color theme="1"/>
      <name val="Nudi 01 e"/>
    </font>
    <font>
      <sz val="22"/>
      <name val="Nudi Akshar"/>
    </font>
    <font>
      <sz val="11"/>
      <color theme="1"/>
      <name val="Nudi Akshar"/>
    </font>
    <font>
      <b/>
      <sz val="12"/>
      <color indexed="8"/>
      <name val="Cambria"/>
      <family val="1"/>
      <scheme val="major"/>
    </font>
    <font>
      <b/>
      <sz val="12"/>
      <name val="Nudi Akshar-01"/>
    </font>
    <font>
      <b/>
      <sz val="12"/>
      <name val="Cambria"/>
      <family val="1"/>
      <scheme val="major"/>
    </font>
    <font>
      <b/>
      <sz val="12"/>
      <name val="Nudi Akshar"/>
    </font>
    <font>
      <sz val="14"/>
      <name val="Nudi Akshar"/>
    </font>
    <font>
      <b/>
      <sz val="12"/>
      <color theme="1"/>
      <name val="Cambria"/>
      <family val="1"/>
      <scheme val="major"/>
    </font>
    <font>
      <b/>
      <sz val="14"/>
      <color indexed="8"/>
      <name val="Nudi Akshar"/>
    </font>
    <font>
      <sz val="14"/>
      <color indexed="8"/>
      <name val="Nudi Akshar"/>
    </font>
    <font>
      <b/>
      <i/>
      <sz val="14"/>
      <color indexed="8"/>
      <name val="Nudi Akshar"/>
    </font>
    <font>
      <b/>
      <i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13"/>
      <name val="Nudi Akshar"/>
    </font>
    <font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b/>
      <sz val="13"/>
      <name val="Cambria"/>
      <family val="1"/>
      <scheme val="major"/>
    </font>
    <font>
      <b/>
      <i/>
      <sz val="13"/>
      <name val="Nudi 01 e"/>
    </font>
    <font>
      <b/>
      <u/>
      <sz val="12"/>
      <color theme="1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b/>
      <sz val="11"/>
      <color rgb="FFC00000"/>
      <name val="Calibri"/>
      <family val="2"/>
    </font>
    <font>
      <b/>
      <sz val="10"/>
      <name val="Cambria"/>
      <family val="1"/>
      <scheme val="maj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000000"/>
      <name val="Calibri"/>
      <family val="2"/>
    </font>
    <font>
      <b/>
      <u/>
      <sz val="16"/>
      <name val="Calibri"/>
      <family val="2"/>
      <scheme val="minor"/>
    </font>
    <font>
      <sz val="16"/>
      <color indexed="8"/>
      <name val="Arial"/>
      <family val="2"/>
    </font>
    <font>
      <b/>
      <u/>
      <sz val="16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2"/>
      <name val="Nudi Akshar"/>
    </font>
    <font>
      <b/>
      <sz val="14"/>
      <color indexed="8"/>
      <name val="Calibri"/>
      <family val="2"/>
    </font>
    <font>
      <b/>
      <sz val="14"/>
      <color theme="1"/>
      <name val="Cambria"/>
      <family val="1"/>
      <scheme val="major"/>
    </font>
    <font>
      <sz val="14"/>
      <name val="Nudi Akshara-10"/>
    </font>
    <font>
      <sz val="13"/>
      <name val="Nudi Akshar"/>
    </font>
    <font>
      <sz val="12"/>
      <color indexed="8"/>
      <name val="Nudi Akshar"/>
    </font>
    <font>
      <sz val="11"/>
      <color indexed="8"/>
      <name val="Nudi Akshar"/>
    </font>
    <font>
      <b/>
      <sz val="12"/>
      <color indexed="8"/>
      <name val="Nudi Akshar"/>
    </font>
    <font>
      <sz val="11"/>
      <name val="Nudi Akshar"/>
    </font>
    <font>
      <b/>
      <i/>
      <sz val="14"/>
      <name val="Nudi Akshar"/>
    </font>
    <font>
      <sz val="16"/>
      <name val="Nudi Akshar"/>
    </font>
    <font>
      <sz val="17"/>
      <name val="Nudi Akshar"/>
    </font>
    <font>
      <b/>
      <sz val="16"/>
      <name val="Nudi Akshar-01"/>
    </font>
    <font>
      <sz val="13"/>
      <name val="Nudi Akshar-01"/>
    </font>
    <font>
      <sz val="12"/>
      <color indexed="8"/>
      <name val="Nudi Akshar-01"/>
    </font>
    <font>
      <sz val="11"/>
      <color indexed="8"/>
      <name val="Nudi Akshar-01"/>
    </font>
    <font>
      <sz val="14"/>
      <name val="Nudi Akshar-01"/>
    </font>
    <font>
      <sz val="10"/>
      <name val="Nudi Akshar-01"/>
    </font>
    <font>
      <b/>
      <sz val="13"/>
      <name val="Nudi Akshar-01"/>
    </font>
    <font>
      <b/>
      <sz val="12"/>
      <color indexed="8"/>
      <name val="Nudi Akshar-01"/>
    </font>
    <font>
      <sz val="11"/>
      <name val="Nudi Akshar-01"/>
    </font>
    <font>
      <b/>
      <i/>
      <sz val="11"/>
      <name val="Nudi Akshar-01"/>
    </font>
    <font>
      <sz val="12"/>
      <name val="Nudi Akshar-01"/>
    </font>
    <font>
      <b/>
      <i/>
      <sz val="14"/>
      <name val="Nudi Akshar-01"/>
    </font>
    <font>
      <b/>
      <u/>
      <sz val="18"/>
      <name val="Nudi Akshar-01"/>
    </font>
    <font>
      <b/>
      <i/>
      <sz val="16"/>
      <name val="Nudi Akshar-01"/>
    </font>
    <font>
      <sz val="16"/>
      <name val="Nudi Akshar-01"/>
    </font>
    <font>
      <b/>
      <sz val="11"/>
      <name val="Nudi Akshar-01"/>
    </font>
    <font>
      <sz val="17"/>
      <name val="Nudi Akshar-01"/>
    </font>
    <font>
      <sz val="11"/>
      <color theme="1"/>
      <name val="Nudi Akshar-01"/>
    </font>
    <font>
      <b/>
      <i/>
      <sz val="11"/>
      <name val="Cambria"/>
      <family val="1"/>
      <scheme val="major"/>
    </font>
    <font>
      <b/>
      <sz val="16"/>
      <color indexed="8"/>
      <name val="Nudi Akshar-01"/>
    </font>
    <font>
      <b/>
      <i/>
      <sz val="12"/>
      <name val="Nudi Akshar-01"/>
    </font>
    <font>
      <b/>
      <sz val="14"/>
      <color indexed="8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indexed="8"/>
      <name val="Arial"/>
      <family val="2"/>
    </font>
    <font>
      <sz val="12"/>
      <color theme="1"/>
      <name val="Nudi Akshar-01"/>
    </font>
    <font>
      <b/>
      <sz val="12"/>
      <color theme="1"/>
      <name val="Nudi Akshar-01"/>
    </font>
    <font>
      <b/>
      <u/>
      <sz val="12"/>
      <name val="Nudi Akshar-01"/>
    </font>
    <font>
      <b/>
      <i/>
      <sz val="12"/>
      <color indexed="8"/>
      <name val="Nudi Akshar-01"/>
    </font>
    <font>
      <b/>
      <sz val="16"/>
      <color indexed="8"/>
      <name val="Cambria"/>
      <family val="1"/>
      <scheme val="major"/>
    </font>
    <font>
      <sz val="14"/>
      <color theme="1"/>
      <name val="Nudi Akshar-01"/>
    </font>
    <font>
      <b/>
      <sz val="16"/>
      <color theme="1"/>
      <name val="Nudi Akshar-01"/>
    </font>
    <font>
      <b/>
      <i/>
      <sz val="16"/>
      <color theme="1"/>
      <name val="Nudi Akshar-01"/>
    </font>
    <font>
      <b/>
      <i/>
      <sz val="14"/>
      <color theme="1"/>
      <name val="Nudi Akshar-01"/>
    </font>
    <font>
      <b/>
      <u/>
      <sz val="18"/>
      <color theme="1"/>
      <name val="Nudi Akshar-01"/>
    </font>
    <font>
      <sz val="16"/>
      <color theme="1"/>
      <name val="Nudi Akshar-01"/>
    </font>
    <font>
      <b/>
      <sz val="13"/>
      <color theme="1"/>
      <name val="Nudi Akshar-01"/>
    </font>
    <font>
      <sz val="13"/>
      <color theme="1"/>
      <name val="Nudi Akshar-01"/>
    </font>
    <font>
      <sz val="17"/>
      <color theme="1"/>
      <name val="Nudi Akshar-01"/>
    </font>
    <font>
      <sz val="18"/>
      <name val="Nudi Akshar-01"/>
    </font>
    <font>
      <b/>
      <i/>
      <sz val="18"/>
      <name val="Nudi Akshar-01"/>
    </font>
    <font>
      <b/>
      <sz val="18"/>
      <color indexed="8"/>
      <name val="Cambria"/>
      <family val="1"/>
      <scheme val="major"/>
    </font>
    <font>
      <b/>
      <i/>
      <sz val="16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4"/>
      <name val="Nudi Akshara-04"/>
    </font>
    <font>
      <sz val="11"/>
      <color theme="1"/>
      <name val="Nudi Akshara-04"/>
    </font>
    <font>
      <sz val="13"/>
      <name val="Nudi Akshara-04"/>
    </font>
    <font>
      <b/>
      <sz val="13"/>
      <name val="Nudi Akshara-04"/>
    </font>
    <font>
      <sz val="14"/>
      <name val="Nudi Akshara-04"/>
    </font>
    <font>
      <sz val="16"/>
      <name val="Nudi Akshara-04"/>
    </font>
    <font>
      <u/>
      <sz val="11"/>
      <color theme="1"/>
      <name val="Nudi Akshara-04"/>
    </font>
    <font>
      <b/>
      <u/>
      <sz val="14"/>
      <name val="Nudi Akshar-01"/>
    </font>
    <font>
      <b/>
      <i/>
      <sz val="13"/>
      <name val="Nudi Akshar-01"/>
    </font>
    <font>
      <b/>
      <sz val="20"/>
      <name val="Nudi Akshar-01"/>
    </font>
    <font>
      <b/>
      <sz val="12"/>
      <name val="Nudi Akshara-01"/>
    </font>
    <font>
      <b/>
      <i/>
      <sz val="12"/>
      <color indexed="8"/>
      <name val="Cambria"/>
      <family val="1"/>
      <scheme val="major"/>
    </font>
    <font>
      <b/>
      <i/>
      <sz val="16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>
      <alignment vertical="top"/>
    </xf>
    <xf numFmtId="0" fontId="3" fillId="0" borderId="0"/>
    <xf numFmtId="0" fontId="17" fillId="0" borderId="0">
      <alignment vertical="top"/>
    </xf>
  </cellStyleXfs>
  <cellXfs count="905">
    <xf numFmtId="0" fontId="0" fillId="0" borderId="0" xfId="0"/>
    <xf numFmtId="0" fontId="2" fillId="0" borderId="0" xfId="1" applyFont="1"/>
    <xf numFmtId="0" fontId="5" fillId="0" borderId="0" xfId="1" applyFont="1"/>
    <xf numFmtId="0" fontId="7" fillId="0" borderId="0" xfId="1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2" fontId="8" fillId="0" borderId="0" xfId="1" applyNumberFormat="1" applyFont="1" applyBorder="1" applyAlignment="1"/>
    <xf numFmtId="165" fontId="12" fillId="0" borderId="5" xfId="2" applyNumberFormat="1" applyFont="1" applyBorder="1" applyAlignment="1">
      <alignment horizontal="left" vertical="top" wrapText="1"/>
    </xf>
    <xf numFmtId="165" fontId="12" fillId="0" borderId="6" xfId="2" applyNumberFormat="1" applyFont="1" applyBorder="1" applyAlignment="1">
      <alignment horizontal="left" vertical="top" wrapText="1"/>
    </xf>
    <xf numFmtId="0" fontId="14" fillId="0" borderId="0" xfId="1" applyFont="1" applyAlignment="1"/>
    <xf numFmtId="0" fontId="14" fillId="0" borderId="0" xfId="1" applyFont="1"/>
    <xf numFmtId="0" fontId="15" fillId="0" borderId="1" xfId="1" applyFont="1" applyBorder="1" applyAlignment="1">
      <alignment vertical="center"/>
    </xf>
    <xf numFmtId="2" fontId="16" fillId="0" borderId="1" xfId="1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/>
    </xf>
    <xf numFmtId="0" fontId="9" fillId="0" borderId="1" xfId="1" applyFont="1" applyBorder="1" applyAlignment="1"/>
    <xf numFmtId="165" fontId="13" fillId="0" borderId="0" xfId="2" applyNumberFormat="1" applyFont="1" applyAlignment="1">
      <alignment horizontal="center"/>
    </xf>
    <xf numFmtId="2" fontId="25" fillId="0" borderId="1" xfId="1" applyNumberFormat="1" applyFont="1" applyBorder="1" applyAlignment="1">
      <alignment horizontal="right"/>
    </xf>
    <xf numFmtId="2" fontId="25" fillId="0" borderId="1" xfId="1" applyNumberFormat="1" applyFont="1" applyBorder="1" applyAlignment="1">
      <alignment horizontal="left" vertical="center" wrapText="1"/>
    </xf>
    <xf numFmtId="0" fontId="24" fillId="0" borderId="0" xfId="1" applyFont="1"/>
    <xf numFmtId="165" fontId="26" fillId="0" borderId="0" xfId="2" applyNumberFormat="1" applyFont="1" applyBorder="1" applyAlignment="1">
      <alignment horizontal="center"/>
    </xf>
    <xf numFmtId="0" fontId="28" fillId="0" borderId="0" xfId="0" applyFont="1"/>
    <xf numFmtId="0" fontId="29" fillId="0" borderId="1" xfId="1" applyFont="1" applyBorder="1" applyAlignment="1">
      <alignment vertical="center"/>
    </xf>
    <xf numFmtId="2" fontId="29" fillId="0" borderId="1" xfId="1" applyNumberFormat="1" applyFont="1" applyBorder="1" applyAlignment="1">
      <alignment horizontal="right"/>
    </xf>
    <xf numFmtId="1" fontId="29" fillId="0" borderId="1" xfId="1" applyNumberFormat="1" applyFont="1" applyBorder="1" applyAlignment="1">
      <alignment horizontal="right"/>
    </xf>
    <xf numFmtId="0" fontId="29" fillId="0" borderId="0" xfId="1" applyFont="1"/>
    <xf numFmtId="2" fontId="26" fillId="0" borderId="0" xfId="1" applyNumberFormat="1" applyFont="1" applyBorder="1" applyAlignment="1"/>
    <xf numFmtId="0" fontId="29" fillId="0" borderId="0" xfId="1" applyFont="1" applyBorder="1" applyAlignment="1"/>
    <xf numFmtId="165" fontId="29" fillId="0" borderId="0" xfId="2" applyNumberFormat="1" applyFont="1"/>
    <xf numFmtId="0" fontId="29" fillId="0" borderId="0" xfId="1" applyFont="1" applyAlignment="1"/>
    <xf numFmtId="0" fontId="29" fillId="0" borderId="0" xfId="0" applyFont="1"/>
    <xf numFmtId="0" fontId="27" fillId="0" borderId="0" xfId="0" applyFont="1" applyAlignment="1">
      <alignment horizontal="center"/>
    </xf>
    <xf numFmtId="0" fontId="29" fillId="0" borderId="0" xfId="0" applyFont="1" applyAlignment="1"/>
    <xf numFmtId="165" fontId="27" fillId="0" borderId="0" xfId="2" applyNumberFormat="1" applyFont="1" applyAlignment="1">
      <alignment horizontal="center"/>
    </xf>
    <xf numFmtId="0" fontId="30" fillId="0" borderId="0" xfId="0" applyFont="1"/>
    <xf numFmtId="2" fontId="11" fillId="0" borderId="1" xfId="1" applyNumberFormat="1" applyFont="1" applyBorder="1" applyAlignment="1">
      <alignment horizontal="right" vertical="center"/>
    </xf>
    <xf numFmtId="2" fontId="11" fillId="0" borderId="1" xfId="1" applyNumberFormat="1" applyFont="1" applyBorder="1" applyAlignment="1">
      <alignment horizontal="left"/>
    </xf>
    <xf numFmtId="2" fontId="11" fillId="0" borderId="1" xfId="1" applyNumberFormat="1" applyFont="1" applyBorder="1" applyAlignment="1">
      <alignment horizontal="left" vertical="center"/>
    </xf>
    <xf numFmtId="2" fontId="11" fillId="0" borderId="1" xfId="1" applyNumberFormat="1" applyFont="1" applyBorder="1" applyAlignment="1">
      <alignment horizontal="right"/>
    </xf>
    <xf numFmtId="2" fontId="11" fillId="0" borderId="1" xfId="1" applyNumberFormat="1" applyFont="1" applyBorder="1" applyAlignment="1">
      <alignment horizontal="left" vertical="center" wrapText="1"/>
    </xf>
    <xf numFmtId="0" fontId="11" fillId="0" borderId="1" xfId="1" applyFont="1" applyBorder="1" applyAlignment="1"/>
    <xf numFmtId="0" fontId="32" fillId="0" borderId="0" xfId="1" applyFont="1" applyBorder="1" applyAlignment="1">
      <alignment horizontal="center"/>
    </xf>
    <xf numFmtId="165" fontId="13" fillId="0" borderId="0" xfId="2" applyNumberFormat="1" applyFont="1" applyAlignment="1">
      <alignment horizontal="center"/>
    </xf>
    <xf numFmtId="165" fontId="22" fillId="0" borderId="0" xfId="2" applyNumberFormat="1" applyFont="1" applyAlignment="1">
      <alignment horizontal="center" wrapText="1"/>
    </xf>
    <xf numFmtId="0" fontId="11" fillId="0" borderId="1" xfId="1" applyFont="1" applyBorder="1" applyAlignment="1">
      <alignment vertical="center" wrapText="1"/>
    </xf>
    <xf numFmtId="17" fontId="36" fillId="0" borderId="0" xfId="0" applyNumberFormat="1" applyFont="1" applyAlignment="1">
      <alignment horizontal="left"/>
    </xf>
    <xf numFmtId="165" fontId="31" fillId="0" borderId="5" xfId="2" applyNumberFormat="1" applyFont="1" applyBorder="1" applyAlignment="1">
      <alignment horizontal="left" vertical="top" wrapText="1"/>
    </xf>
    <xf numFmtId="165" fontId="31" fillId="0" borderId="6" xfId="2" applyNumberFormat="1" applyFont="1" applyBorder="1" applyAlignment="1">
      <alignment horizontal="left" vertical="top" wrapText="1"/>
    </xf>
    <xf numFmtId="2" fontId="9" fillId="0" borderId="1" xfId="1" applyNumberFormat="1" applyFont="1" applyBorder="1" applyAlignment="1"/>
    <xf numFmtId="1" fontId="9" fillId="0" borderId="1" xfId="1" applyNumberFormat="1" applyFont="1" applyBorder="1" applyAlignment="1"/>
    <xf numFmtId="43" fontId="9" fillId="0" borderId="1" xfId="1" applyNumberFormat="1" applyFont="1" applyBorder="1" applyAlignment="1"/>
    <xf numFmtId="2" fontId="22" fillId="0" borderId="1" xfId="1" applyNumberFormat="1" applyFont="1" applyBorder="1" applyAlignment="1"/>
    <xf numFmtId="1" fontId="22" fillId="0" borderId="1" xfId="1" applyNumberFormat="1" applyFont="1" applyBorder="1" applyAlignment="1"/>
    <xf numFmtId="2" fontId="35" fillId="0" borderId="1" xfId="1" applyNumberFormat="1" applyFont="1" applyBorder="1" applyAlignment="1">
      <alignment horizontal="right"/>
    </xf>
    <xf numFmtId="1" fontId="35" fillId="0" borderId="1" xfId="1" applyNumberFormat="1" applyFont="1" applyBorder="1" applyAlignment="1">
      <alignment horizontal="right" vertical="center"/>
    </xf>
    <xf numFmtId="1" fontId="35" fillId="0" borderId="1" xfId="1" applyNumberFormat="1" applyFont="1" applyBorder="1" applyAlignment="1">
      <alignment horizontal="right"/>
    </xf>
    <xf numFmtId="2" fontId="35" fillId="0" borderId="1" xfId="1" applyNumberFormat="1" applyFont="1" applyBorder="1" applyAlignment="1">
      <alignment horizontal="right" vertical="center"/>
    </xf>
    <xf numFmtId="1" fontId="22" fillId="0" borderId="1" xfId="1" applyNumberFormat="1" applyFont="1" applyBorder="1" applyAlignment="1">
      <alignment vertical="center"/>
    </xf>
    <xf numFmtId="0" fontId="35" fillId="0" borderId="1" xfId="1" applyFont="1" applyBorder="1" applyAlignment="1">
      <alignment horizontal="right" vertical="center"/>
    </xf>
    <xf numFmtId="0" fontId="3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11" fillId="0" borderId="1" xfId="1" applyNumberFormat="1" applyFont="1" applyBorder="1" applyAlignment="1">
      <alignment horizontal="left" wrapText="1"/>
    </xf>
    <xf numFmtId="0" fontId="37" fillId="0" borderId="0" xfId="0" applyFont="1" applyAlignment="1">
      <alignment horizontal="left" vertical="center"/>
    </xf>
    <xf numFmtId="165" fontId="22" fillId="0" borderId="0" xfId="2" applyNumberFormat="1" applyFont="1"/>
    <xf numFmtId="165" fontId="22" fillId="0" borderId="0" xfId="2" applyNumberFormat="1" applyFont="1" applyAlignment="1">
      <alignment horizontal="center" vertical="center"/>
    </xf>
    <xf numFmtId="165" fontId="27" fillId="0" borderId="0" xfId="2" applyNumberFormat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166" fontId="35" fillId="0" borderId="1" xfId="2" applyNumberFormat="1" applyFont="1" applyBorder="1" applyAlignment="1">
      <alignment horizontal="center" vertical="center"/>
    </xf>
    <xf numFmtId="9" fontId="3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/>
    <xf numFmtId="0" fontId="43" fillId="0" borderId="0" xfId="1" applyFont="1" applyAlignment="1">
      <alignment horizontal="center" vertical="center"/>
    </xf>
    <xf numFmtId="165" fontId="43" fillId="0" borderId="0" xfId="2" applyNumberFormat="1" applyFont="1" applyAlignment="1">
      <alignment horizontal="center" vertical="center"/>
    </xf>
    <xf numFmtId="17" fontId="31" fillId="0" borderId="0" xfId="0" applyNumberFormat="1" applyFont="1" applyAlignment="1">
      <alignment horizontal="left"/>
    </xf>
    <xf numFmtId="2" fontId="44" fillId="0" borderId="1" xfId="1" applyNumberFormat="1" applyFont="1" applyBorder="1" applyAlignment="1">
      <alignment horizontal="left" vertical="center"/>
    </xf>
    <xf numFmtId="165" fontId="13" fillId="0" borderId="0" xfId="2" applyNumberFormat="1" applyFont="1" applyAlignment="1">
      <alignment horizontal="center" vertical="center"/>
    </xf>
    <xf numFmtId="0" fontId="14" fillId="0" borderId="0" xfId="1" applyFont="1" applyAlignment="1">
      <alignment vertical="center"/>
    </xf>
    <xf numFmtId="17" fontId="31" fillId="0" borderId="0" xfId="0" applyNumberFormat="1" applyFont="1" applyAlignment="1">
      <alignment horizontal="left" vertical="center"/>
    </xf>
    <xf numFmtId="0" fontId="20" fillId="0" borderId="0" xfId="1" applyFont="1" applyBorder="1" applyAlignment="1">
      <alignment horizontal="center" vertical="center"/>
    </xf>
    <xf numFmtId="0" fontId="45" fillId="0" borderId="1" xfId="1" applyFont="1" applyBorder="1" applyAlignment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 wrapText="1"/>
    </xf>
    <xf numFmtId="2" fontId="45" fillId="0" borderId="1" xfId="1" applyNumberFormat="1" applyFont="1" applyBorder="1" applyAlignment="1">
      <alignment horizontal="left" vertical="center" wrapText="1"/>
    </xf>
    <xf numFmtId="2" fontId="44" fillId="0" borderId="1" xfId="1" applyNumberFormat="1" applyFont="1" applyBorder="1" applyAlignment="1">
      <alignment horizontal="right" vertical="center" wrapText="1"/>
    </xf>
    <xf numFmtId="0" fontId="45" fillId="0" borderId="1" xfId="1" applyFont="1" applyBorder="1" applyAlignment="1">
      <alignment horizontal="left" vertical="center" wrapText="1"/>
    </xf>
    <xf numFmtId="0" fontId="45" fillId="0" borderId="1" xfId="1" applyFont="1" applyBorder="1" applyAlignment="1"/>
    <xf numFmtId="2" fontId="45" fillId="0" borderId="1" xfId="1" applyNumberFormat="1" applyFont="1" applyBorder="1" applyAlignment="1">
      <alignment horizontal="left" vertical="center"/>
    </xf>
    <xf numFmtId="2" fontId="45" fillId="0" borderId="1" xfId="1" applyNumberFormat="1" applyFont="1" applyBorder="1" applyAlignment="1">
      <alignment horizontal="left"/>
    </xf>
    <xf numFmtId="164" fontId="33" fillId="0" borderId="1" xfId="2" applyFont="1" applyBorder="1" applyAlignment="1">
      <alignment horizontal="center"/>
    </xf>
    <xf numFmtId="166" fontId="31" fillId="0" borderId="1" xfId="2" applyNumberFormat="1" applyFont="1" applyBorder="1" applyAlignment="1">
      <alignment horizontal="right" vertical="center"/>
    </xf>
    <xf numFmtId="0" fontId="36" fillId="0" borderId="0" xfId="0" applyFont="1" applyBorder="1"/>
    <xf numFmtId="0" fontId="36" fillId="0" borderId="1" xfId="0" applyFont="1" applyBorder="1"/>
    <xf numFmtId="0" fontId="36" fillId="0" borderId="0" xfId="0" applyFont="1" applyBorder="1" applyAlignment="1">
      <alignment vertical="center"/>
    </xf>
    <xf numFmtId="0" fontId="18" fillId="0" borderId="0" xfId="0" applyFont="1" applyBorder="1"/>
    <xf numFmtId="0" fontId="33" fillId="0" borderId="0" xfId="0" applyFont="1" applyBorder="1"/>
    <xf numFmtId="0" fontId="11" fillId="0" borderId="0" xfId="0" applyFont="1" applyBorder="1"/>
    <xf numFmtId="0" fontId="36" fillId="0" borderId="0" xfId="0" applyFont="1" applyBorder="1" applyAlignment="1">
      <alignment horizontal="center"/>
    </xf>
    <xf numFmtId="0" fontId="48" fillId="0" borderId="1" xfId="0" applyFont="1" applyBorder="1" applyAlignment="1">
      <alignment vertical="center"/>
    </xf>
    <xf numFmtId="0" fontId="48" fillId="0" borderId="1" xfId="0" applyFont="1" applyFill="1" applyBorder="1" applyAlignment="1">
      <alignment vertical="center"/>
    </xf>
    <xf numFmtId="0" fontId="49" fillId="0" borderId="0" xfId="0" applyFont="1"/>
    <xf numFmtId="0" fontId="36" fillId="0" borderId="0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53" fillId="0" borderId="1" xfId="0" applyNumberFormat="1" applyFont="1" applyFill="1" applyBorder="1" applyAlignment="1" applyProtection="1">
      <alignment horizontal="center" vertical="center"/>
    </xf>
    <xf numFmtId="0" fontId="53" fillId="0" borderId="0" xfId="0" applyNumberFormat="1" applyFont="1" applyFill="1" applyAlignment="1" applyProtection="1"/>
    <xf numFmtId="1" fontId="55" fillId="0" borderId="1" xfId="0" applyNumberFormat="1" applyFont="1" applyFill="1" applyBorder="1" applyAlignment="1" applyProtection="1">
      <alignment horizontal="center" vertical="center"/>
    </xf>
    <xf numFmtId="2" fontId="5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/>
    <xf numFmtId="1" fontId="56" fillId="0" borderId="1" xfId="0" applyNumberFormat="1" applyFont="1" applyFill="1" applyBorder="1" applyAlignment="1" applyProtection="1">
      <alignment horizontal="center" vertical="center"/>
    </xf>
    <xf numFmtId="2" fontId="56" fillId="0" borderId="1" xfId="0" applyNumberFormat="1" applyFont="1" applyFill="1" applyBorder="1" applyAlignment="1" applyProtection="1">
      <alignment horizontal="center" vertical="center"/>
    </xf>
    <xf numFmtId="1" fontId="53" fillId="0" borderId="1" xfId="0" applyNumberFormat="1" applyFont="1" applyFill="1" applyBorder="1" applyAlignment="1" applyProtection="1">
      <alignment horizontal="center" vertical="center"/>
    </xf>
    <xf numFmtId="0" fontId="55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55" fillId="0" borderId="1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56" fillId="0" borderId="1" xfId="0" applyNumberFormat="1" applyFont="1" applyFill="1" applyBorder="1" applyAlignment="1" applyProtection="1">
      <alignment horizontal="center" vertical="center"/>
    </xf>
    <xf numFmtId="0" fontId="53" fillId="0" borderId="1" xfId="0" applyNumberFormat="1" applyFont="1" applyFill="1" applyBorder="1" applyAlignment="1" applyProtection="1">
      <alignment horizontal="center" vertical="center" wrapText="1"/>
    </xf>
    <xf numFmtId="1" fontId="53" fillId="0" borderId="1" xfId="0" applyNumberFormat="1" applyFont="1" applyFill="1" applyBorder="1" applyAlignment="1" applyProtection="1">
      <alignment horizontal="center"/>
    </xf>
    <xf numFmtId="0" fontId="53" fillId="0" borderId="1" xfId="0" applyNumberFormat="1" applyFont="1" applyFill="1" applyBorder="1" applyAlignment="1" applyProtection="1">
      <alignment horizontal="center"/>
    </xf>
    <xf numFmtId="1" fontId="59" fillId="0" borderId="1" xfId="0" applyNumberFormat="1" applyFont="1" applyBorder="1" applyAlignment="1">
      <alignment horizontal="left" vertical="top"/>
    </xf>
    <xf numFmtId="1" fontId="60" fillId="0" borderId="1" xfId="0" applyNumberFormat="1" applyFont="1" applyBorder="1" applyAlignment="1">
      <alignment horizontal="left" vertical="top"/>
    </xf>
    <xf numFmtId="1" fontId="61" fillId="0" borderId="1" xfId="0" applyNumberFormat="1" applyFont="1" applyBorder="1" applyAlignment="1">
      <alignment horizontal="left" vertical="top"/>
    </xf>
    <xf numFmtId="1" fontId="62" fillId="0" borderId="1" xfId="0" applyNumberFormat="1" applyFont="1" applyFill="1" applyBorder="1" applyAlignment="1" applyProtection="1">
      <alignment horizontal="left" vertical="top"/>
    </xf>
    <xf numFmtId="0" fontId="63" fillId="0" borderId="1" xfId="0" applyFont="1" applyBorder="1" applyAlignment="1">
      <alignment horizontal="left" vertical="top"/>
    </xf>
    <xf numFmtId="1" fontId="64" fillId="0" borderId="1" xfId="0" applyNumberFormat="1" applyFont="1" applyBorder="1" applyAlignment="1">
      <alignment horizontal="left" vertical="top"/>
    </xf>
    <xf numFmtId="0" fontId="65" fillId="0" borderId="1" xfId="0" applyFont="1" applyBorder="1" applyAlignment="1">
      <alignment horizontal="left" vertical="top"/>
    </xf>
    <xf numFmtId="0" fontId="61" fillId="0" borderId="1" xfId="0" applyFont="1" applyBorder="1" applyAlignment="1">
      <alignment horizontal="left" vertical="top"/>
    </xf>
    <xf numFmtId="1" fontId="65" fillId="0" borderId="1" xfId="0" applyNumberFormat="1" applyFont="1" applyBorder="1" applyAlignment="1">
      <alignment horizontal="left" vertical="top"/>
    </xf>
    <xf numFmtId="0" fontId="22" fillId="0" borderId="1" xfId="1" applyFont="1" applyBorder="1" applyAlignment="1">
      <alignment horizontal="center"/>
    </xf>
    <xf numFmtId="0" fontId="21" fillId="0" borderId="1" xfId="1" applyFont="1" applyBorder="1" applyAlignment="1">
      <alignment horizontal="center"/>
    </xf>
    <xf numFmtId="2" fontId="72" fillId="0" borderId="1" xfId="1" applyNumberFormat="1" applyFont="1" applyBorder="1" applyAlignment="1">
      <alignment horizontal="right" vertical="center"/>
    </xf>
    <xf numFmtId="2" fontId="73" fillId="0" borderId="1" xfId="1" applyNumberFormat="1" applyFont="1" applyBorder="1" applyAlignment="1">
      <alignment horizontal="left" vertical="center" wrapText="1"/>
    </xf>
    <xf numFmtId="2" fontId="35" fillId="0" borderId="1" xfId="1" applyNumberFormat="1" applyFont="1" applyBorder="1" applyAlignment="1">
      <alignment horizontal="right" vertical="center" wrapText="1"/>
    </xf>
    <xf numFmtId="2" fontId="72" fillId="0" borderId="1" xfId="1" applyNumberFormat="1" applyFont="1" applyBorder="1" applyAlignment="1">
      <alignment horizontal="right" vertical="center" wrapText="1"/>
    </xf>
    <xf numFmtId="0" fontId="71" fillId="0" borderId="1" xfId="1" applyFont="1" applyBorder="1" applyAlignment="1">
      <alignment horizontal="left" vertical="center" wrapText="1"/>
    </xf>
    <xf numFmtId="1" fontId="72" fillId="0" borderId="1" xfId="1" applyNumberFormat="1" applyFont="1" applyBorder="1" applyAlignment="1">
      <alignment horizontal="right" vertical="center" wrapText="1"/>
    </xf>
    <xf numFmtId="1" fontId="74" fillId="0" borderId="1" xfId="1" applyNumberFormat="1" applyFont="1" applyBorder="1" applyAlignment="1">
      <alignment vertical="center"/>
    </xf>
    <xf numFmtId="0" fontId="72" fillId="0" borderId="1" xfId="1" applyFont="1" applyBorder="1" applyAlignment="1">
      <alignment horizontal="right" vertical="center"/>
    </xf>
    <xf numFmtId="0" fontId="72" fillId="0" borderId="1" xfId="1" applyFont="1" applyBorder="1" applyAlignment="1">
      <alignment vertical="center"/>
    </xf>
    <xf numFmtId="0" fontId="71" fillId="0" borderId="1" xfId="1" applyFont="1" applyBorder="1" applyAlignment="1">
      <alignment horizontal="left" wrapText="1"/>
    </xf>
    <xf numFmtId="1" fontId="72" fillId="0" borderId="1" xfId="1" applyNumberFormat="1" applyFont="1" applyBorder="1" applyAlignment="1">
      <alignment horizontal="right" vertical="center"/>
    </xf>
    <xf numFmtId="2" fontId="71" fillId="0" borderId="1" xfId="1" applyNumberFormat="1" applyFont="1" applyBorder="1" applyAlignment="1">
      <alignment vertical="center"/>
    </xf>
    <xf numFmtId="0" fontId="71" fillId="0" borderId="1" xfId="1" applyFont="1" applyBorder="1" applyAlignment="1">
      <alignment vertical="center"/>
    </xf>
    <xf numFmtId="1" fontId="72" fillId="0" borderId="1" xfId="1" applyNumberFormat="1" applyFont="1" applyBorder="1" applyAlignment="1">
      <alignment vertical="center"/>
    </xf>
    <xf numFmtId="43" fontId="71" fillId="0" borderId="1" xfId="1" applyNumberFormat="1" applyFont="1" applyBorder="1" applyAlignment="1">
      <alignment vertical="center"/>
    </xf>
    <xf numFmtId="2" fontId="74" fillId="0" borderId="1" xfId="1" applyNumberFormat="1" applyFont="1" applyBorder="1" applyAlignment="1"/>
    <xf numFmtId="0" fontId="35" fillId="0" borderId="0" xfId="1" applyFont="1"/>
    <xf numFmtId="2" fontId="76" fillId="0" borderId="0" xfId="1" applyNumberFormat="1" applyFont="1" applyBorder="1" applyAlignment="1"/>
    <xf numFmtId="0" fontId="71" fillId="0" borderId="1" xfId="1" applyFont="1" applyBorder="1"/>
    <xf numFmtId="0" fontId="35" fillId="0" borderId="1" xfId="1" applyFont="1" applyBorder="1"/>
    <xf numFmtId="164" fontId="34" fillId="0" borderId="1" xfId="2" applyFont="1" applyBorder="1" applyAlignment="1">
      <alignment horizontal="center"/>
    </xf>
    <xf numFmtId="166" fontId="74" fillId="0" borderId="1" xfId="2" applyNumberFormat="1" applyFont="1" applyBorder="1" applyAlignment="1">
      <alignment horizontal="right"/>
    </xf>
    <xf numFmtId="9" fontId="72" fillId="0" borderId="1" xfId="1" applyNumberFormat="1" applyFont="1" applyBorder="1" applyAlignment="1">
      <alignment horizontal="center"/>
    </xf>
    <xf numFmtId="166" fontId="72" fillId="0" borderId="1" xfId="2" applyNumberFormat="1" applyFont="1" applyBorder="1" applyAlignment="1">
      <alignment horizontal="center"/>
    </xf>
    <xf numFmtId="1" fontId="74" fillId="0" borderId="1" xfId="1" applyNumberFormat="1" applyFont="1" applyBorder="1" applyAlignment="1"/>
    <xf numFmtId="0" fontId="77" fillId="0" borderId="0" xfId="1" applyFont="1"/>
    <xf numFmtId="165" fontId="43" fillId="0" borderId="0" xfId="2" applyNumberFormat="1" applyFont="1" applyAlignment="1">
      <alignment horizontal="center"/>
    </xf>
    <xf numFmtId="0" fontId="71" fillId="0" borderId="0" xfId="1" applyFont="1" applyAlignment="1"/>
    <xf numFmtId="0" fontId="43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165" fontId="71" fillId="0" borderId="0" xfId="2" applyNumberFormat="1" applyFont="1"/>
    <xf numFmtId="0" fontId="77" fillId="0" borderId="0" xfId="0" applyFont="1" applyAlignment="1"/>
    <xf numFmtId="165" fontId="43" fillId="0" borderId="0" xfId="2" applyNumberFormat="1" applyFont="1" applyAlignment="1">
      <alignment horizontal="center" wrapText="1"/>
    </xf>
    <xf numFmtId="165" fontId="77" fillId="0" borderId="0" xfId="2" applyNumberFormat="1" applyFont="1" applyAlignment="1">
      <alignment horizontal="left" wrapText="1"/>
    </xf>
    <xf numFmtId="0" fontId="78" fillId="0" borderId="0" xfId="1" applyFont="1" applyAlignment="1"/>
    <xf numFmtId="0" fontId="35" fillId="0" borderId="0" xfId="1" applyFont="1" applyAlignment="1"/>
    <xf numFmtId="0" fontId="34" fillId="0" borderId="0" xfId="1" applyFont="1" applyAlignment="1">
      <alignment horizontal="center"/>
    </xf>
    <xf numFmtId="165" fontId="34" fillId="0" borderId="0" xfId="2" applyNumberFormat="1" applyFont="1" applyAlignment="1">
      <alignment horizontal="center"/>
    </xf>
    <xf numFmtId="0" fontId="67" fillId="0" borderId="0" xfId="1" applyFont="1" applyAlignment="1"/>
    <xf numFmtId="165" fontId="34" fillId="0" borderId="0" xfId="2" applyNumberFormat="1" applyFont="1" applyAlignment="1"/>
    <xf numFmtId="0" fontId="7" fillId="0" borderId="1" xfId="1" applyFont="1" applyBorder="1" applyAlignment="1">
      <alignment horizontal="center"/>
    </xf>
    <xf numFmtId="0" fontId="79" fillId="0" borderId="1" xfId="1" applyFont="1" applyBorder="1" applyAlignment="1">
      <alignment horizontal="center"/>
    </xf>
    <xf numFmtId="2" fontId="81" fillId="0" borderId="1" xfId="1" applyNumberFormat="1" applyFont="1" applyBorder="1" applyAlignment="1">
      <alignment horizontal="right" vertical="center"/>
    </xf>
    <xf numFmtId="2" fontId="81" fillId="0" borderId="1" xfId="1" applyNumberFormat="1" applyFont="1" applyBorder="1" applyAlignment="1">
      <alignment horizontal="right" vertical="center" wrapText="1"/>
    </xf>
    <xf numFmtId="0" fontId="80" fillId="0" borderId="1" xfId="1" applyFont="1" applyBorder="1" applyAlignment="1">
      <alignment horizontal="left" vertical="center" wrapText="1"/>
    </xf>
    <xf numFmtId="1" fontId="86" fillId="0" borderId="1" xfId="1" applyNumberFormat="1" applyFont="1" applyBorder="1" applyAlignment="1">
      <alignment vertical="center"/>
    </xf>
    <xf numFmtId="0" fontId="81" fillId="0" borderId="1" xfId="1" applyFont="1" applyBorder="1" applyAlignment="1">
      <alignment horizontal="right" vertical="center"/>
    </xf>
    <xf numFmtId="0" fontId="81" fillId="0" borderId="1" xfId="1" applyFont="1" applyBorder="1" applyAlignment="1">
      <alignment vertical="center"/>
    </xf>
    <xf numFmtId="0" fontId="80" fillId="0" borderId="1" xfId="1" applyFont="1" applyBorder="1" applyAlignment="1">
      <alignment horizontal="left" wrapText="1"/>
    </xf>
    <xf numFmtId="0" fontId="89" fillId="0" borderId="1" xfId="1" applyFont="1" applyBorder="1" applyAlignment="1">
      <alignment horizontal="left" vertical="center" wrapText="1"/>
    </xf>
    <xf numFmtId="1" fontId="81" fillId="0" borderId="1" xfId="1" applyNumberFormat="1" applyFont="1" applyBorder="1" applyAlignment="1">
      <alignment horizontal="right" vertical="center"/>
    </xf>
    <xf numFmtId="0" fontId="80" fillId="0" borderId="1" xfId="1" applyFont="1" applyBorder="1" applyAlignment="1">
      <alignment vertical="center"/>
    </xf>
    <xf numFmtId="1" fontId="81" fillId="0" borderId="1" xfId="1" applyNumberFormat="1" applyFont="1" applyBorder="1" applyAlignment="1">
      <alignment vertical="center"/>
    </xf>
    <xf numFmtId="2" fontId="86" fillId="0" borderId="1" xfId="1" applyNumberFormat="1" applyFont="1" applyBorder="1" applyAlignment="1"/>
    <xf numFmtId="0" fontId="91" fillId="0" borderId="0" xfId="1" applyFont="1"/>
    <xf numFmtId="0" fontId="83" fillId="0" borderId="0" xfId="1" applyFont="1"/>
    <xf numFmtId="165" fontId="92" fillId="0" borderId="0" xfId="2" applyNumberFormat="1" applyFont="1" applyBorder="1" applyAlignment="1">
      <alignment horizontal="center"/>
    </xf>
    <xf numFmtId="2" fontId="90" fillId="0" borderId="0" xfId="1" applyNumberFormat="1" applyFont="1" applyBorder="1" applyAlignment="1"/>
    <xf numFmtId="0" fontId="80" fillId="0" borderId="1" xfId="1" applyFont="1" applyBorder="1"/>
    <xf numFmtId="0" fontId="83" fillId="0" borderId="1" xfId="1" applyFont="1" applyBorder="1"/>
    <xf numFmtId="164" fontId="32" fillId="0" borderId="1" xfId="2" applyFont="1" applyBorder="1" applyAlignment="1">
      <alignment horizontal="center"/>
    </xf>
    <xf numFmtId="9" fontId="81" fillId="0" borderId="1" xfId="1" applyNumberFormat="1" applyFont="1" applyBorder="1" applyAlignment="1">
      <alignment horizontal="center"/>
    </xf>
    <xf numFmtId="166" fontId="81" fillId="0" borderId="1" xfId="2" applyNumberFormat="1" applyFont="1" applyBorder="1" applyAlignment="1">
      <alignment horizontal="center"/>
    </xf>
    <xf numFmtId="1" fontId="86" fillId="0" borderId="1" xfId="1" applyNumberFormat="1" applyFont="1" applyBorder="1" applyAlignment="1"/>
    <xf numFmtId="0" fontId="93" fillId="0" borderId="0" xfId="1" applyFont="1"/>
    <xf numFmtId="165" fontId="85" fillId="0" borderId="0" xfId="2" applyNumberFormat="1" applyFont="1" applyAlignment="1">
      <alignment horizontal="center"/>
    </xf>
    <xf numFmtId="0" fontId="80" fillId="0" borderId="0" xfId="1" applyFont="1" applyAlignment="1"/>
    <xf numFmtId="0" fontId="85" fillId="0" borderId="0" xfId="0" applyFont="1"/>
    <xf numFmtId="0" fontId="83" fillId="0" borderId="0" xfId="0" applyFont="1"/>
    <xf numFmtId="0" fontId="85" fillId="0" borderId="0" xfId="0" applyFont="1" applyAlignment="1">
      <alignment horizontal="center"/>
    </xf>
    <xf numFmtId="165" fontId="80" fillId="0" borderId="0" xfId="2" applyNumberFormat="1" applyFont="1"/>
    <xf numFmtId="0" fontId="93" fillId="0" borderId="0" xfId="0" applyFont="1" applyAlignment="1"/>
    <xf numFmtId="165" fontId="85" fillId="0" borderId="0" xfId="2" applyNumberFormat="1" applyFont="1" applyAlignment="1">
      <alignment horizontal="center" wrapText="1"/>
    </xf>
    <xf numFmtId="165" fontId="93" fillId="0" borderId="0" xfId="2" applyNumberFormat="1" applyFont="1" applyAlignment="1">
      <alignment horizontal="left" wrapText="1"/>
    </xf>
    <xf numFmtId="0" fontId="95" fillId="0" borderId="0" xfId="1" applyFont="1" applyAlignment="1"/>
    <xf numFmtId="0" fontId="83" fillId="0" borderId="0" xfId="1" applyFont="1" applyAlignment="1"/>
    <xf numFmtId="0" fontId="32" fillId="0" borderId="0" xfId="1" applyFont="1" applyAlignment="1">
      <alignment horizontal="center"/>
    </xf>
    <xf numFmtId="165" fontId="32" fillId="0" borderId="0" xfId="2" applyNumberFormat="1" applyFont="1" applyAlignment="1">
      <alignment horizontal="center"/>
    </xf>
    <xf numFmtId="0" fontId="89" fillId="0" borderId="0" xfId="1" applyFont="1" applyAlignment="1"/>
    <xf numFmtId="165" fontId="32" fillId="0" borderId="0" xfId="2" applyNumberFormat="1" applyFont="1" applyAlignment="1"/>
    <xf numFmtId="0" fontId="89" fillId="0" borderId="0" xfId="1" applyFont="1"/>
    <xf numFmtId="0" fontId="96" fillId="0" borderId="0" xfId="0" applyFont="1"/>
    <xf numFmtId="0" fontId="67" fillId="0" borderId="0" xfId="1" applyFont="1"/>
    <xf numFmtId="165" fontId="98" fillId="0" borderId="5" xfId="2" applyNumberFormat="1" applyFont="1" applyBorder="1" applyAlignment="1">
      <alignment horizontal="left" vertical="top" wrapText="1"/>
    </xf>
    <xf numFmtId="165" fontId="98" fillId="0" borderId="6" xfId="2" applyNumberFormat="1" applyFont="1" applyBorder="1" applyAlignment="1">
      <alignment horizontal="left" vertical="top" wrapText="1"/>
    </xf>
    <xf numFmtId="2" fontId="81" fillId="0" borderId="1" xfId="1" applyNumberFormat="1" applyFont="1" applyBorder="1" applyAlignment="1">
      <alignment horizontal="right"/>
    </xf>
    <xf numFmtId="0" fontId="83" fillId="0" borderId="1" xfId="1" applyFont="1" applyBorder="1" applyAlignment="1">
      <alignment horizontal="left" wrapText="1"/>
    </xf>
    <xf numFmtId="0" fontId="81" fillId="0" borderId="1" xfId="1" applyFont="1" applyBorder="1" applyAlignment="1">
      <alignment horizontal="left" vertical="center" wrapText="1"/>
    </xf>
    <xf numFmtId="2" fontId="81" fillId="0" borderId="1" xfId="1" applyNumberFormat="1" applyFont="1" applyBorder="1" applyAlignment="1">
      <alignment horizontal="right" wrapText="1"/>
    </xf>
    <xf numFmtId="1" fontId="81" fillId="0" borderId="1" xfId="1" applyNumberFormat="1" applyFont="1" applyBorder="1" applyAlignment="1">
      <alignment horizontal="right"/>
    </xf>
    <xf numFmtId="1" fontId="32" fillId="0" borderId="1" xfId="1" applyNumberFormat="1" applyFont="1" applyBorder="1" applyAlignment="1">
      <alignment vertical="center"/>
    </xf>
    <xf numFmtId="0" fontId="87" fillId="0" borderId="0" xfId="1" applyFont="1" applyBorder="1" applyAlignment="1">
      <alignment horizontal="left" vertical="center" wrapText="1"/>
    </xf>
    <xf numFmtId="0" fontId="87" fillId="0" borderId="0" xfId="1" applyFont="1" applyBorder="1" applyAlignment="1">
      <alignment vertical="center"/>
    </xf>
    <xf numFmtId="1" fontId="85" fillId="0" borderId="0" xfId="1" applyNumberFormat="1" applyFont="1" applyBorder="1" applyAlignment="1"/>
    <xf numFmtId="0" fontId="89" fillId="0" borderId="1" xfId="1" applyFont="1" applyBorder="1" applyAlignment="1">
      <alignment horizontal="right" vertical="center"/>
    </xf>
    <xf numFmtId="0" fontId="89" fillId="0" borderId="1" xfId="1" applyFont="1" applyBorder="1" applyAlignment="1">
      <alignment vertical="center"/>
    </xf>
    <xf numFmtId="2" fontId="89" fillId="0" borderId="1" xfId="1" applyNumberFormat="1" applyFont="1" applyBorder="1" applyAlignment="1">
      <alignment horizontal="right"/>
    </xf>
    <xf numFmtId="1" fontId="89" fillId="0" borderId="1" xfId="1" applyNumberFormat="1" applyFont="1" applyBorder="1" applyAlignment="1">
      <alignment horizontal="right"/>
    </xf>
    <xf numFmtId="0" fontId="87" fillId="0" borderId="1" xfId="1" applyFont="1" applyBorder="1" applyAlignment="1">
      <alignment vertical="center"/>
    </xf>
    <xf numFmtId="2" fontId="89" fillId="0" borderId="1" xfId="1" applyNumberFormat="1" applyFont="1" applyBorder="1" applyAlignment="1"/>
    <xf numFmtId="0" fontId="89" fillId="0" borderId="1" xfId="1" applyFont="1" applyBorder="1" applyAlignment="1"/>
    <xf numFmtId="1" fontId="89" fillId="0" borderId="1" xfId="1" applyNumberFormat="1" applyFont="1" applyBorder="1" applyAlignment="1"/>
    <xf numFmtId="43" fontId="89" fillId="0" borderId="1" xfId="1" applyNumberFormat="1" applyFont="1" applyBorder="1" applyAlignment="1"/>
    <xf numFmtId="2" fontId="7" fillId="0" borderId="1" xfId="1" applyNumberFormat="1" applyFont="1" applyBorder="1" applyAlignment="1"/>
    <xf numFmtId="166" fontId="32" fillId="0" borderId="1" xfId="2" applyNumberFormat="1" applyFont="1" applyBorder="1" applyAlignment="1">
      <alignment horizontal="right"/>
    </xf>
    <xf numFmtId="9" fontId="89" fillId="0" borderId="1" xfId="1" applyNumberFormat="1" applyFont="1" applyBorder="1" applyAlignment="1">
      <alignment horizontal="center"/>
    </xf>
    <xf numFmtId="166" fontId="89" fillId="0" borderId="1" xfId="2" applyNumberFormat="1" applyFont="1" applyBorder="1" applyAlignment="1">
      <alignment horizontal="center"/>
    </xf>
    <xf numFmtId="1" fontId="32" fillId="0" borderId="1" xfId="1" applyNumberFormat="1" applyFont="1" applyBorder="1" applyAlignment="1"/>
    <xf numFmtId="165" fontId="7" fillId="0" borderId="0" xfId="2" applyNumberFormat="1" applyFont="1" applyAlignment="1">
      <alignment horizontal="center" wrapText="1"/>
    </xf>
    <xf numFmtId="0" fontId="62" fillId="0" borderId="1" xfId="0" applyNumberFormat="1" applyFont="1" applyFill="1" applyBorder="1" applyAlignment="1" applyProtection="1">
      <alignment horizontal="center" vertical="center"/>
    </xf>
    <xf numFmtId="0" fontId="69" fillId="0" borderId="1" xfId="0" applyFont="1" applyBorder="1" applyAlignment="1">
      <alignment horizontal="left" vertical="top"/>
    </xf>
    <xf numFmtId="1" fontId="50" fillId="0" borderId="1" xfId="0" applyNumberFormat="1" applyFont="1" applyBorder="1" applyAlignment="1">
      <alignment horizontal="center" vertical="center"/>
    </xf>
    <xf numFmtId="1" fontId="100" fillId="0" borderId="1" xfId="0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1" fontId="102" fillId="0" borderId="1" xfId="0" applyNumberFormat="1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top"/>
    </xf>
    <xf numFmtId="1" fontId="64" fillId="0" borderId="1" xfId="0" applyNumberFormat="1" applyFont="1" applyBorder="1" applyAlignment="1">
      <alignment horizontal="center" vertical="top"/>
    </xf>
    <xf numFmtId="1" fontId="60" fillId="0" borderId="1" xfId="0" applyNumberFormat="1" applyFont="1" applyBorder="1" applyAlignment="1">
      <alignment horizontal="center" vertical="top"/>
    </xf>
    <xf numFmtId="1" fontId="100" fillId="0" borderId="1" xfId="0" applyNumberFormat="1" applyFont="1" applyBorder="1" applyAlignment="1">
      <alignment horizontal="left" vertical="center"/>
    </xf>
    <xf numFmtId="0" fontId="69" fillId="0" borderId="1" xfId="0" applyFont="1" applyBorder="1" applyAlignment="1">
      <alignment horizontal="left" vertical="center"/>
    </xf>
    <xf numFmtId="0" fontId="103" fillId="0" borderId="0" xfId="0" applyFont="1"/>
    <xf numFmtId="0" fontId="32" fillId="0" borderId="1" xfId="1" applyFont="1" applyBorder="1" applyAlignment="1">
      <alignment horizontal="center"/>
    </xf>
    <xf numFmtId="2" fontId="89" fillId="0" borderId="1" xfId="1" applyNumberFormat="1" applyFont="1" applyBorder="1" applyAlignment="1">
      <alignment horizontal="right" vertical="center"/>
    </xf>
    <xf numFmtId="0" fontId="89" fillId="0" borderId="1" xfId="1" applyFont="1" applyBorder="1" applyAlignment="1">
      <alignment horizontal="left" wrapText="1"/>
    </xf>
    <xf numFmtId="1" fontId="89" fillId="0" borderId="1" xfId="1" applyNumberFormat="1" applyFont="1" applyBorder="1" applyAlignment="1">
      <alignment horizontal="right" vertical="center"/>
    </xf>
    <xf numFmtId="2" fontId="32" fillId="0" borderId="1" xfId="1" applyNumberFormat="1" applyFont="1" applyBorder="1" applyAlignment="1"/>
    <xf numFmtId="0" fontId="105" fillId="0" borderId="0" xfId="1" applyFont="1"/>
    <xf numFmtId="165" fontId="99" fillId="0" borderId="0" xfId="2" applyNumberFormat="1" applyFont="1" applyBorder="1" applyAlignment="1">
      <alignment horizontal="center"/>
    </xf>
    <xf numFmtId="2" fontId="99" fillId="0" borderId="0" xfId="1" applyNumberFormat="1" applyFont="1" applyBorder="1" applyAlignment="1"/>
    <xf numFmtId="0" fontId="89" fillId="0" borderId="1" xfId="1" applyFont="1" applyBorder="1"/>
    <xf numFmtId="166" fontId="32" fillId="0" borderId="1" xfId="2" applyNumberFormat="1" applyFont="1" applyBorder="1" applyAlignment="1">
      <alignment horizontal="center"/>
    </xf>
    <xf numFmtId="0" fontId="89" fillId="0" borderId="0" xfId="1" applyFont="1" applyBorder="1" applyAlignment="1"/>
    <xf numFmtId="0" fontId="32" fillId="0" borderId="0" xfId="0" applyFont="1"/>
    <xf numFmtId="0" fontId="89" fillId="0" borderId="0" xfId="0" applyFont="1"/>
    <xf numFmtId="0" fontId="32" fillId="0" borderId="0" xfId="0" applyFont="1" applyAlignment="1">
      <alignment horizontal="center"/>
    </xf>
    <xf numFmtId="165" fontId="89" fillId="0" borderId="0" xfId="2" applyNumberFormat="1" applyFont="1"/>
    <xf numFmtId="0" fontId="89" fillId="0" borderId="0" xfId="0" applyFont="1" applyAlignment="1"/>
    <xf numFmtId="165" fontId="32" fillId="0" borderId="0" xfId="2" applyNumberFormat="1" applyFont="1" applyAlignment="1">
      <alignment horizontal="center" wrapText="1"/>
    </xf>
    <xf numFmtId="165" fontId="89" fillId="0" borderId="0" xfId="2" applyNumberFormat="1" applyFont="1" applyAlignment="1">
      <alignment horizontal="left" wrapText="1"/>
    </xf>
    <xf numFmtId="0" fontId="32" fillId="0" borderId="0" xfId="1" applyFont="1" applyAlignment="1">
      <alignment horizontal="center"/>
    </xf>
    <xf numFmtId="0" fontId="89" fillId="0" borderId="0" xfId="1" applyFont="1" applyBorder="1" applyAlignment="1">
      <alignment horizontal="left" vertical="center" wrapText="1"/>
    </xf>
    <xf numFmtId="0" fontId="89" fillId="0" borderId="0" xfId="1" applyFont="1" applyBorder="1" applyAlignment="1">
      <alignment vertical="center"/>
    </xf>
    <xf numFmtId="1" fontId="32" fillId="0" borderId="0" xfId="1" applyNumberFormat="1" applyFont="1" applyBorder="1" applyAlignment="1"/>
    <xf numFmtId="0" fontId="89" fillId="0" borderId="1" xfId="1" applyFont="1" applyBorder="1" applyAlignment="1">
      <alignment horizontal="left" vertical="center"/>
    </xf>
    <xf numFmtId="2" fontId="89" fillId="0" borderId="1" xfId="1" applyNumberFormat="1" applyFont="1" applyBorder="1" applyAlignment="1">
      <alignment vertical="center"/>
    </xf>
    <xf numFmtId="1" fontId="89" fillId="0" borderId="1" xfId="1" applyNumberFormat="1" applyFont="1" applyBorder="1" applyAlignment="1">
      <alignment vertical="center"/>
    </xf>
    <xf numFmtId="43" fontId="89" fillId="0" borderId="1" xfId="1" applyNumberFormat="1" applyFont="1" applyBorder="1" applyAlignment="1">
      <alignment vertical="center"/>
    </xf>
    <xf numFmtId="165" fontId="32" fillId="0" borderId="0" xfId="2" applyNumberFormat="1" applyFont="1" applyAlignment="1">
      <alignment horizontal="center" vertical="center" wrapText="1"/>
    </xf>
    <xf numFmtId="2" fontId="81" fillId="0" borderId="1" xfId="1" applyNumberFormat="1" applyFont="1" applyBorder="1" applyAlignment="1">
      <alignment horizontal="center" vertical="center" wrapText="1"/>
    </xf>
    <xf numFmtId="2" fontId="81" fillId="0" borderId="2" xfId="1" applyNumberFormat="1" applyFont="1" applyBorder="1" applyAlignment="1">
      <alignment horizontal="right" vertical="center"/>
    </xf>
    <xf numFmtId="2" fontId="81" fillId="0" borderId="1" xfId="1" applyNumberFormat="1" applyFont="1" applyBorder="1" applyAlignment="1">
      <alignment horizontal="center" vertical="center"/>
    </xf>
    <xf numFmtId="2" fontId="81" fillId="0" borderId="8" xfId="1" applyNumberFormat="1" applyFont="1" applyBorder="1" applyAlignment="1">
      <alignment horizontal="right" vertical="center"/>
    </xf>
    <xf numFmtId="2" fontId="83" fillId="0" borderId="1" xfId="1" applyNumberFormat="1" applyFont="1" applyBorder="1" applyAlignment="1">
      <alignment horizontal="right" vertical="center"/>
    </xf>
    <xf numFmtId="0" fontId="89" fillId="0" borderId="1" xfId="1" applyFont="1" applyBorder="1" applyAlignment="1">
      <alignment horizontal="center" vertical="center" wrapText="1"/>
    </xf>
    <xf numFmtId="2" fontId="81" fillId="0" borderId="1" xfId="1" applyNumberFormat="1" applyFont="1" applyBorder="1" applyAlignment="1">
      <alignment horizontal="left" vertical="center" wrapText="1"/>
    </xf>
    <xf numFmtId="2" fontId="84" fillId="0" borderId="1" xfId="1" applyNumberFormat="1" applyFont="1" applyBorder="1" applyAlignment="1">
      <alignment horizontal="left" vertical="center" wrapText="1"/>
    </xf>
    <xf numFmtId="1" fontId="83" fillId="0" borderId="1" xfId="1" applyNumberFormat="1" applyFont="1" applyBorder="1" applyAlignment="1">
      <alignment horizontal="right" vertical="center"/>
    </xf>
    <xf numFmtId="1" fontId="7" fillId="0" borderId="1" xfId="1" applyNumberFormat="1" applyFont="1" applyBorder="1" applyAlignment="1">
      <alignment vertical="center"/>
    </xf>
    <xf numFmtId="0" fontId="83" fillId="0" borderId="1" xfId="1" applyFont="1" applyBorder="1" applyAlignment="1">
      <alignment horizontal="left" vertical="center" wrapText="1"/>
    </xf>
    <xf numFmtId="2" fontId="81" fillId="0" borderId="1" xfId="1" applyNumberFormat="1" applyFont="1" applyBorder="1" applyAlignment="1">
      <alignment vertical="center"/>
    </xf>
    <xf numFmtId="43" fontId="81" fillId="0" borderId="1" xfId="1" applyNumberFormat="1" applyFont="1" applyBorder="1" applyAlignment="1">
      <alignment vertical="center"/>
    </xf>
    <xf numFmtId="166" fontId="86" fillId="0" borderId="1" xfId="2" applyNumberFormat="1" applyFont="1" applyBorder="1" applyAlignment="1">
      <alignment horizontal="center"/>
    </xf>
    <xf numFmtId="0" fontId="95" fillId="0" borderId="0" xfId="1" applyFont="1"/>
    <xf numFmtId="0" fontId="80" fillId="0" borderId="0" xfId="1" applyFont="1" applyBorder="1" applyAlignment="1"/>
    <xf numFmtId="0" fontId="7" fillId="0" borderId="0" xfId="0" applyFont="1"/>
    <xf numFmtId="165" fontId="7" fillId="0" borderId="0" xfId="2" applyNumberFormat="1" applyFont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165" fontId="32" fillId="0" borderId="0" xfId="2" applyNumberFormat="1" applyFont="1" applyAlignment="1">
      <alignment horizontal="center" vertical="center"/>
    </xf>
    <xf numFmtId="0" fontId="89" fillId="0" borderId="0" xfId="1" applyFont="1" applyAlignment="1">
      <alignment vertical="center"/>
    </xf>
    <xf numFmtId="0" fontId="83" fillId="0" borderId="0" xfId="1" applyFont="1" applyAlignment="1">
      <alignment vertical="center"/>
    </xf>
    <xf numFmtId="165" fontId="32" fillId="0" borderId="0" xfId="2" applyNumberFormat="1" applyFont="1" applyAlignment="1">
      <alignment vertical="center"/>
    </xf>
    <xf numFmtId="165" fontId="107" fillId="0" borderId="5" xfId="2" applyNumberFormat="1" applyFont="1" applyBorder="1" applyAlignment="1">
      <alignment horizontal="left" vertical="top" wrapText="1"/>
    </xf>
    <xf numFmtId="165" fontId="107" fillId="0" borderId="6" xfId="2" applyNumberFormat="1" applyFont="1" applyBorder="1" applyAlignment="1">
      <alignment horizontal="left" vertical="top" wrapText="1"/>
    </xf>
    <xf numFmtId="0" fontId="19" fillId="0" borderId="1" xfId="1" applyFont="1" applyBorder="1" applyAlignment="1">
      <alignment horizontal="center"/>
    </xf>
    <xf numFmtId="2" fontId="103" fillId="0" borderId="1" xfId="1" applyNumberFormat="1" applyFont="1" applyBorder="1" applyAlignment="1">
      <alignment horizontal="right" vertical="center"/>
    </xf>
    <xf numFmtId="2" fontId="103" fillId="0" borderId="1" xfId="1" applyNumberFormat="1" applyFont="1" applyBorder="1" applyAlignment="1">
      <alignment horizontal="right"/>
    </xf>
    <xf numFmtId="0" fontId="108" fillId="0" borderId="1" xfId="1" applyFont="1" applyBorder="1" applyAlignment="1">
      <alignment horizontal="left" wrapText="1"/>
    </xf>
    <xf numFmtId="1" fontId="103" fillId="0" borderId="1" xfId="1" applyNumberFormat="1" applyFont="1" applyBorder="1" applyAlignment="1">
      <alignment horizontal="right"/>
    </xf>
    <xf numFmtId="1" fontId="103" fillId="0" borderId="1" xfId="1" applyNumberFormat="1" applyFont="1" applyBorder="1" applyAlignment="1">
      <alignment horizontal="right" vertical="center"/>
    </xf>
    <xf numFmtId="1" fontId="104" fillId="0" borderId="1" xfId="1" applyNumberFormat="1" applyFont="1" applyBorder="1" applyAlignment="1">
      <alignment vertical="center"/>
    </xf>
    <xf numFmtId="0" fontId="103" fillId="0" borderId="1" xfId="1" applyFont="1" applyBorder="1" applyAlignment="1">
      <alignment horizontal="right" vertical="center"/>
    </xf>
    <xf numFmtId="0" fontId="103" fillId="0" borderId="1" xfId="1" applyFont="1" applyBorder="1" applyAlignment="1">
      <alignment vertical="center"/>
    </xf>
    <xf numFmtId="2" fontId="103" fillId="0" borderId="1" xfId="1" applyNumberFormat="1" applyFont="1" applyBorder="1" applyAlignment="1">
      <alignment vertical="center"/>
    </xf>
    <xf numFmtId="1" fontId="103" fillId="0" borderId="1" xfId="1" applyNumberFormat="1" applyFont="1" applyBorder="1" applyAlignment="1">
      <alignment vertical="center"/>
    </xf>
    <xf numFmtId="43" fontId="103" fillId="0" borderId="1" xfId="1" applyNumberFormat="1" applyFont="1" applyBorder="1" applyAlignment="1">
      <alignment vertical="center"/>
    </xf>
    <xf numFmtId="2" fontId="104" fillId="0" borderId="1" xfId="1" applyNumberFormat="1" applyFont="1" applyBorder="1" applyAlignment="1"/>
    <xf numFmtId="0" fontId="112" fillId="0" borderId="0" xfId="1" applyFont="1"/>
    <xf numFmtId="0" fontId="108" fillId="0" borderId="0" xfId="1" applyFont="1"/>
    <xf numFmtId="165" fontId="110" fillId="0" borderId="0" xfId="2" applyNumberFormat="1" applyFont="1" applyBorder="1" applyAlignment="1">
      <alignment horizontal="center"/>
    </xf>
    <xf numFmtId="2" fontId="111" fillId="0" borderId="0" xfId="1" applyNumberFormat="1" applyFont="1" applyBorder="1" applyAlignment="1"/>
    <xf numFmtId="0" fontId="108" fillId="0" borderId="1" xfId="1" applyFont="1" applyBorder="1"/>
    <xf numFmtId="168" fontId="104" fillId="0" borderId="1" xfId="2" applyNumberFormat="1" applyFont="1" applyBorder="1" applyAlignment="1">
      <alignment horizontal="right"/>
    </xf>
    <xf numFmtId="9" fontId="108" fillId="0" borderId="1" xfId="1" applyNumberFormat="1" applyFont="1" applyBorder="1" applyAlignment="1">
      <alignment horizontal="center"/>
    </xf>
    <xf numFmtId="166" fontId="103" fillId="0" borderId="1" xfId="2" applyNumberFormat="1" applyFont="1" applyBorder="1" applyAlignment="1">
      <alignment horizontal="center"/>
    </xf>
    <xf numFmtId="1" fontId="104" fillId="0" borderId="1" xfId="1" applyNumberFormat="1" applyFont="1" applyBorder="1" applyAlignment="1">
      <alignment horizontal="right"/>
    </xf>
    <xf numFmtId="0" fontId="113" fillId="0" borderId="0" xfId="1" applyFont="1"/>
    <xf numFmtId="165" fontId="114" fillId="0" borderId="0" xfId="2" applyNumberFormat="1" applyFont="1" applyAlignment="1">
      <alignment horizontal="center"/>
    </xf>
    <xf numFmtId="0" fontId="115" fillId="0" borderId="0" xfId="1" applyFont="1" applyAlignment="1"/>
    <xf numFmtId="0" fontId="19" fillId="0" borderId="0" xfId="0" applyFont="1"/>
    <xf numFmtId="0" fontId="108" fillId="0" borderId="0" xfId="0" applyFont="1"/>
    <xf numFmtId="0" fontId="19" fillId="0" borderId="0" xfId="0" applyFont="1" applyAlignment="1">
      <alignment horizontal="center"/>
    </xf>
    <xf numFmtId="165" fontId="108" fillId="0" borderId="0" xfId="2" applyNumberFormat="1" applyFont="1"/>
    <xf numFmtId="0" fontId="108" fillId="0" borderId="0" xfId="0" applyFont="1" applyAlignment="1"/>
    <xf numFmtId="0" fontId="19" fillId="0" borderId="0" xfId="0" applyFont="1" applyAlignment="1">
      <alignment horizontal="center" vertical="center" wrapText="1"/>
    </xf>
    <xf numFmtId="165" fontId="19" fillId="0" borderId="0" xfId="2" applyNumberFormat="1" applyFont="1" applyAlignment="1">
      <alignment horizontal="center" wrapText="1"/>
    </xf>
    <xf numFmtId="165" fontId="108" fillId="0" borderId="0" xfId="2" applyNumberFormat="1" applyFont="1" applyAlignment="1">
      <alignment horizontal="left" wrapText="1"/>
    </xf>
    <xf numFmtId="0" fontId="116" fillId="0" borderId="0" xfId="1" applyFont="1" applyAlignment="1"/>
    <xf numFmtId="0" fontId="108" fillId="0" borderId="0" xfId="1" applyFont="1" applyAlignment="1"/>
    <xf numFmtId="165" fontId="115" fillId="0" borderId="0" xfId="2" applyNumberFormat="1" applyFont="1"/>
    <xf numFmtId="0" fontId="104" fillId="0" borderId="0" xfId="1" applyFont="1" applyAlignment="1">
      <alignment horizontal="center"/>
    </xf>
    <xf numFmtId="0" fontId="19" fillId="0" borderId="0" xfId="1" applyFont="1"/>
    <xf numFmtId="165" fontId="104" fillId="0" borderId="0" xfId="2" applyNumberFormat="1" applyFont="1" applyAlignment="1">
      <alignment horizontal="center"/>
    </xf>
    <xf numFmtId="0" fontId="103" fillId="0" borderId="0" xfId="1" applyFont="1" applyAlignment="1"/>
    <xf numFmtId="165" fontId="104" fillId="0" borderId="0" xfId="2" applyNumberFormat="1" applyFont="1" applyAlignment="1"/>
    <xf numFmtId="0" fontId="103" fillId="0" borderId="0" xfId="1" applyFont="1"/>
    <xf numFmtId="165" fontId="66" fillId="0" borderId="5" xfId="2" applyNumberFormat="1" applyFont="1" applyBorder="1" applyAlignment="1">
      <alignment horizontal="left" vertical="top" wrapText="1"/>
    </xf>
    <xf numFmtId="165" fontId="66" fillId="0" borderId="6" xfId="2" applyNumberFormat="1" applyFont="1" applyBorder="1" applyAlignment="1">
      <alignment horizontal="left" vertical="top" wrapText="1"/>
    </xf>
    <xf numFmtId="0" fontId="113" fillId="0" borderId="0" xfId="0" applyFont="1"/>
    <xf numFmtId="0" fontId="7" fillId="0" borderId="1" xfId="1" applyFont="1" applyBorder="1" applyAlignment="1">
      <alignment horizontal="center" vertical="center"/>
    </xf>
    <xf numFmtId="2" fontId="117" fillId="0" borderId="1" xfId="1" applyNumberFormat="1" applyFont="1" applyBorder="1" applyAlignment="1">
      <alignment horizontal="right" vertical="center"/>
    </xf>
    <xf numFmtId="0" fontId="117" fillId="0" borderId="0" xfId="1" applyFont="1" applyBorder="1" applyAlignment="1">
      <alignment horizontal="left" vertical="center" wrapText="1"/>
    </xf>
    <xf numFmtId="0" fontId="117" fillId="0" borderId="0" xfId="1" applyFont="1" applyBorder="1" applyAlignment="1">
      <alignment vertical="center"/>
    </xf>
    <xf numFmtId="1" fontId="20" fillId="0" borderId="0" xfId="1" applyNumberFormat="1" applyFont="1" applyBorder="1" applyAlignment="1">
      <alignment vertical="center"/>
    </xf>
    <xf numFmtId="0" fontId="117" fillId="0" borderId="1" xfId="1" applyFont="1" applyBorder="1" applyAlignment="1">
      <alignment vertical="center"/>
    </xf>
    <xf numFmtId="43" fontId="117" fillId="0" borderId="1" xfId="1" applyNumberFormat="1" applyFont="1" applyBorder="1" applyAlignment="1">
      <alignment vertical="center"/>
    </xf>
    <xf numFmtId="2" fontId="7" fillId="0" borderId="1" xfId="1" applyNumberFormat="1" applyFont="1" applyBorder="1" applyAlignment="1">
      <alignment vertical="center"/>
    </xf>
    <xf numFmtId="0" fontId="91" fillId="0" borderId="0" xfId="1" applyFont="1" applyAlignment="1">
      <alignment vertical="center"/>
    </xf>
    <xf numFmtId="0" fontId="117" fillId="0" borderId="0" xfId="1" applyFont="1" applyAlignment="1">
      <alignment vertical="center"/>
    </xf>
    <xf numFmtId="165" fontId="118" fillId="0" borderId="0" xfId="2" applyNumberFormat="1" applyFont="1" applyBorder="1" applyAlignment="1">
      <alignment horizontal="center" vertical="center"/>
    </xf>
    <xf numFmtId="2" fontId="118" fillId="0" borderId="0" xfId="1" applyNumberFormat="1" applyFont="1" applyBorder="1" applyAlignment="1">
      <alignment vertical="center"/>
    </xf>
    <xf numFmtId="0" fontId="83" fillId="0" borderId="1" xfId="1" applyFont="1" applyBorder="1" applyAlignment="1">
      <alignment horizontal="left" vertical="center"/>
    </xf>
    <xf numFmtId="164" fontId="32" fillId="0" borderId="1" xfId="2" applyFont="1" applyBorder="1" applyAlignment="1">
      <alignment horizontal="center" vertical="center"/>
    </xf>
    <xf numFmtId="168" fontId="32" fillId="0" borderId="1" xfId="2" applyNumberFormat="1" applyFont="1" applyBorder="1" applyAlignment="1">
      <alignment horizontal="right" vertical="center"/>
    </xf>
    <xf numFmtId="9" fontId="83" fillId="0" borderId="1" xfId="1" applyNumberFormat="1" applyFont="1" applyBorder="1" applyAlignment="1">
      <alignment horizontal="center" vertical="center"/>
    </xf>
    <xf numFmtId="166" fontId="83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5" fillId="0" borderId="0" xfId="0" applyFont="1" applyAlignment="1">
      <alignment horizontal="center" vertical="center"/>
    </xf>
    <xf numFmtId="165" fontId="80" fillId="0" borderId="0" xfId="2" applyNumberFormat="1" applyFont="1" applyAlignment="1">
      <alignment vertical="center"/>
    </xf>
    <xf numFmtId="0" fontId="79" fillId="0" borderId="0" xfId="0" applyFont="1" applyAlignment="1">
      <alignment vertical="center" wrapText="1"/>
    </xf>
    <xf numFmtId="165" fontId="7" fillId="0" borderId="0" xfId="2" applyNumberFormat="1" applyFont="1" applyAlignment="1">
      <alignment wrapText="1"/>
    </xf>
    <xf numFmtId="165" fontId="7" fillId="0" borderId="0" xfId="2" applyNumberFormat="1" applyFont="1" applyAlignment="1">
      <alignment vertical="center" wrapText="1"/>
    </xf>
    <xf numFmtId="165" fontId="20" fillId="0" borderId="0" xfId="2" applyNumberFormat="1" applyFont="1" applyAlignment="1">
      <alignment horizontal="center" vertical="center" wrapText="1"/>
    </xf>
    <xf numFmtId="165" fontId="117" fillId="0" borderId="0" xfId="2" applyNumberFormat="1" applyFont="1" applyAlignment="1">
      <alignment horizontal="left" vertical="center" wrapText="1"/>
    </xf>
    <xf numFmtId="165" fontId="20" fillId="0" borderId="0" xfId="2" applyNumberFormat="1" applyFont="1" applyAlignment="1">
      <alignment horizontal="center" vertical="center"/>
    </xf>
    <xf numFmtId="165" fontId="117" fillId="0" borderId="0" xfId="2" applyNumberFormat="1" applyFont="1" applyAlignment="1">
      <alignment vertical="center"/>
    </xf>
    <xf numFmtId="0" fontId="85" fillId="0" borderId="0" xfId="1" applyFont="1" applyAlignment="1">
      <alignment horizontal="center" vertical="center"/>
    </xf>
    <xf numFmtId="165" fontId="85" fillId="0" borderId="0" xfId="2" applyNumberFormat="1" applyFont="1" applyAlignment="1">
      <alignment horizontal="center" vertical="center"/>
    </xf>
    <xf numFmtId="0" fontId="80" fillId="0" borderId="0" xfId="1" applyFont="1" applyAlignment="1">
      <alignment vertical="center"/>
    </xf>
    <xf numFmtId="165" fontId="85" fillId="0" borderId="0" xfId="2" applyNumberFormat="1" applyFont="1" applyAlignment="1">
      <alignment vertical="center"/>
    </xf>
    <xf numFmtId="165" fontId="119" fillId="0" borderId="5" xfId="2" applyNumberFormat="1" applyFont="1" applyBorder="1" applyAlignment="1">
      <alignment horizontal="left" vertical="center" wrapText="1"/>
    </xf>
    <xf numFmtId="165" fontId="119" fillId="0" borderId="6" xfId="2" applyNumberFormat="1" applyFont="1" applyBorder="1" applyAlignment="1">
      <alignment horizontal="left" vertical="center" wrapText="1"/>
    </xf>
    <xf numFmtId="2" fontId="83" fillId="0" borderId="1" xfId="1" applyNumberFormat="1" applyFont="1" applyBorder="1" applyAlignment="1">
      <alignment horizontal="right"/>
    </xf>
    <xf numFmtId="0" fontId="85" fillId="0" borderId="1" xfId="1" applyFont="1" applyBorder="1" applyAlignment="1">
      <alignment horizontal="center"/>
    </xf>
    <xf numFmtId="1" fontId="83" fillId="0" borderId="1" xfId="1" applyNumberFormat="1" applyFont="1" applyBorder="1" applyAlignment="1">
      <alignment horizontal="right"/>
    </xf>
    <xf numFmtId="0" fontId="87" fillId="0" borderId="1" xfId="1" applyFont="1" applyBorder="1" applyAlignment="1">
      <alignment horizontal="left" vertical="center"/>
    </xf>
    <xf numFmtId="165" fontId="107" fillId="0" borderId="5" xfId="2" applyNumberFormat="1" applyFont="1" applyBorder="1" applyAlignment="1">
      <alignment horizontal="left" vertical="center" wrapText="1"/>
    </xf>
    <xf numFmtId="165" fontId="107" fillId="0" borderId="6" xfId="2" applyNumberFormat="1" applyFont="1" applyBorder="1" applyAlignment="1">
      <alignment horizontal="left" vertical="center" wrapText="1"/>
    </xf>
    <xf numFmtId="2" fontId="81" fillId="0" borderId="1" xfId="1" applyNumberFormat="1" applyFont="1" applyBorder="1" applyAlignment="1"/>
    <xf numFmtId="0" fontId="81" fillId="0" borderId="1" xfId="1" applyFont="1" applyBorder="1" applyAlignment="1"/>
    <xf numFmtId="1" fontId="81" fillId="0" borderId="1" xfId="1" applyNumberFormat="1" applyFont="1" applyBorder="1" applyAlignment="1"/>
    <xf numFmtId="43" fontId="80" fillId="0" borderId="1" xfId="1" applyNumberFormat="1" applyFont="1" applyBorder="1" applyAlignment="1"/>
    <xf numFmtId="9" fontId="93" fillId="0" borderId="1" xfId="1" applyNumberFormat="1" applyFont="1" applyBorder="1" applyAlignment="1">
      <alignment horizontal="center"/>
    </xf>
    <xf numFmtId="0" fontId="7" fillId="0" borderId="0" xfId="1" applyFont="1"/>
    <xf numFmtId="0" fontId="104" fillId="0" borderId="0" xfId="0" applyFont="1"/>
    <xf numFmtId="1" fontId="85" fillId="0" borderId="1" xfId="1" applyNumberFormat="1" applyFont="1" applyBorder="1" applyAlignment="1"/>
    <xf numFmtId="0" fontId="80" fillId="0" borderId="0" xfId="0" applyFont="1"/>
    <xf numFmtId="0" fontId="80" fillId="0" borderId="0" xfId="0" applyFont="1" applyAlignment="1"/>
    <xf numFmtId="0" fontId="85" fillId="0" borderId="0" xfId="0" applyFont="1" applyAlignment="1">
      <alignment horizontal="center" vertical="center" wrapText="1"/>
    </xf>
    <xf numFmtId="0" fontId="85" fillId="0" borderId="0" xfId="1" applyFont="1" applyAlignment="1">
      <alignment horizontal="center"/>
    </xf>
    <xf numFmtId="0" fontId="79" fillId="0" borderId="1" xfId="1" applyFont="1" applyBorder="1" applyAlignment="1">
      <alignment horizontal="center" vertical="center"/>
    </xf>
    <xf numFmtId="1" fontId="85" fillId="0" borderId="1" xfId="1" applyNumberFormat="1" applyFont="1" applyBorder="1" applyAlignment="1">
      <alignment vertical="center"/>
    </xf>
    <xf numFmtId="2" fontId="86" fillId="0" borderId="1" xfId="1" applyNumberFormat="1" applyFont="1" applyBorder="1" applyAlignment="1">
      <alignment vertical="center"/>
    </xf>
    <xf numFmtId="165" fontId="92" fillId="0" borderId="0" xfId="2" applyNumberFormat="1" applyFont="1" applyBorder="1" applyAlignment="1">
      <alignment horizontal="center" vertical="center"/>
    </xf>
    <xf numFmtId="2" fontId="90" fillId="0" borderId="0" xfId="1" applyNumberFormat="1" applyFont="1" applyBorder="1" applyAlignment="1">
      <alignment vertical="center"/>
    </xf>
    <xf numFmtId="0" fontId="83" fillId="0" borderId="1" xfId="1" applyFont="1" applyBorder="1" applyAlignment="1">
      <alignment vertical="center"/>
    </xf>
    <xf numFmtId="166" fontId="86" fillId="0" borderId="1" xfId="2" applyNumberFormat="1" applyFont="1" applyBorder="1" applyAlignment="1">
      <alignment horizontal="center" vertical="center"/>
    </xf>
    <xf numFmtId="9" fontId="81" fillId="0" borderId="1" xfId="1" applyNumberFormat="1" applyFont="1" applyBorder="1" applyAlignment="1">
      <alignment horizontal="center" vertical="center"/>
    </xf>
    <xf numFmtId="166" fontId="81" fillId="0" borderId="1" xfId="2" applyNumberFormat="1" applyFont="1" applyBorder="1" applyAlignment="1">
      <alignment horizontal="center" vertical="center"/>
    </xf>
    <xf numFmtId="0" fontId="93" fillId="0" borderId="0" xfId="1" applyFont="1" applyAlignment="1">
      <alignment vertical="center"/>
    </xf>
    <xf numFmtId="0" fontId="85" fillId="0" borderId="0" xfId="0" applyFont="1" applyAlignment="1">
      <alignment vertical="center"/>
    </xf>
    <xf numFmtId="0" fontId="93" fillId="0" borderId="0" xfId="0" applyFont="1" applyAlignment="1">
      <alignment vertical="center"/>
    </xf>
    <xf numFmtId="165" fontId="85" fillId="0" borderId="0" xfId="2" applyNumberFormat="1" applyFont="1" applyAlignment="1">
      <alignment horizontal="center" vertical="center" wrapText="1"/>
    </xf>
    <xf numFmtId="165" fontId="93" fillId="0" borderId="0" xfId="2" applyNumberFormat="1" applyFont="1" applyAlignment="1">
      <alignment horizontal="left" vertical="center" wrapText="1"/>
    </xf>
    <xf numFmtId="0" fontId="95" fillId="0" borderId="0" xfId="1" applyFont="1" applyAlignment="1">
      <alignment vertical="center"/>
    </xf>
    <xf numFmtId="165" fontId="32" fillId="0" borderId="0" xfId="2" applyNumberFormat="1" applyFont="1" applyAlignment="1">
      <alignment horizontal="center"/>
    </xf>
    <xf numFmtId="0" fontId="32" fillId="0" borderId="0" xfId="1" applyFont="1" applyAlignment="1">
      <alignment horizontal="center"/>
    </xf>
    <xf numFmtId="165" fontId="32" fillId="0" borderId="0" xfId="2" applyNumberFormat="1" applyFont="1" applyAlignment="1">
      <alignment horizontal="center" vertical="center"/>
    </xf>
    <xf numFmtId="0" fontId="80" fillId="0" borderId="4" xfId="1" applyFont="1" applyBorder="1" applyAlignment="1">
      <alignment horizontal="left" vertical="center" wrapText="1"/>
    </xf>
    <xf numFmtId="0" fontId="80" fillId="0" borderId="5" xfId="1" applyFont="1" applyBorder="1" applyAlignment="1">
      <alignment horizontal="left" vertical="center" wrapText="1"/>
    </xf>
    <xf numFmtId="0" fontId="80" fillId="0" borderId="6" xfId="1" applyFont="1" applyBorder="1" applyAlignment="1">
      <alignment horizontal="left" vertical="center" wrapText="1"/>
    </xf>
    <xf numFmtId="165" fontId="85" fillId="0" borderId="0" xfId="2" applyNumberFormat="1" applyFont="1" applyAlignment="1">
      <alignment horizontal="center" vertical="center"/>
    </xf>
    <xf numFmtId="0" fontId="85" fillId="0" borderId="4" xfId="1" applyFont="1" applyBorder="1" applyAlignment="1">
      <alignment horizontal="center" vertical="center"/>
    </xf>
    <xf numFmtId="0" fontId="85" fillId="0" borderId="6" xfId="1" applyFont="1" applyBorder="1" applyAlignment="1">
      <alignment horizontal="center" vertical="center"/>
    </xf>
    <xf numFmtId="165" fontId="13" fillId="0" borderId="0" xfId="2" applyNumberFormat="1" applyFont="1" applyAlignment="1">
      <alignment horizontal="center" vertical="center"/>
    </xf>
    <xf numFmtId="166" fontId="81" fillId="0" borderId="4" xfId="1" applyNumberFormat="1" applyFont="1" applyBorder="1" applyAlignment="1">
      <alignment horizontal="center" vertical="center"/>
    </xf>
    <xf numFmtId="166" fontId="81" fillId="0" borderId="5" xfId="1" applyNumberFormat="1" applyFont="1" applyBorder="1" applyAlignment="1">
      <alignment horizontal="center" vertical="center"/>
    </xf>
    <xf numFmtId="166" fontId="81" fillId="0" borderId="6" xfId="1" applyNumberFormat="1" applyFont="1" applyBorder="1" applyAlignment="1">
      <alignment horizontal="center" vertical="center"/>
    </xf>
    <xf numFmtId="0" fontId="85" fillId="0" borderId="4" xfId="1" applyFont="1" applyBorder="1" applyAlignment="1">
      <alignment horizontal="left" vertical="center"/>
    </xf>
    <xf numFmtId="0" fontId="85" fillId="0" borderId="6" xfId="1" applyFont="1" applyBorder="1" applyAlignment="1">
      <alignment horizontal="left" vertical="center"/>
    </xf>
    <xf numFmtId="165" fontId="85" fillId="0" borderId="4" xfId="2" applyNumberFormat="1" applyFont="1" applyBorder="1" applyAlignment="1">
      <alignment horizontal="center" vertical="center"/>
    </xf>
    <xf numFmtId="165" fontId="85" fillId="0" borderId="6" xfId="2" applyNumberFormat="1" applyFont="1" applyBorder="1" applyAlignment="1">
      <alignment horizontal="center" vertical="center"/>
    </xf>
    <xf numFmtId="165" fontId="85" fillId="0" borderId="0" xfId="2" applyNumberFormat="1" applyFont="1" applyAlignment="1">
      <alignment horizontal="center" vertical="center" wrapText="1"/>
    </xf>
    <xf numFmtId="0" fontId="81" fillId="0" borderId="9" xfId="1" applyFont="1" applyBorder="1" applyAlignment="1">
      <alignment horizontal="center" vertical="center"/>
    </xf>
    <xf numFmtId="0" fontId="81" fillId="0" borderId="10" xfId="1" applyFont="1" applyBorder="1" applyAlignment="1">
      <alignment horizontal="center" vertical="center"/>
    </xf>
    <xf numFmtId="0" fontId="81" fillId="0" borderId="11" xfId="1" applyFont="1" applyBorder="1" applyAlignment="1">
      <alignment horizontal="center" vertical="center"/>
    </xf>
    <xf numFmtId="0" fontId="81" fillId="0" borderId="12" xfId="1" applyFont="1" applyBorder="1" applyAlignment="1">
      <alignment horizontal="center" vertical="center"/>
    </xf>
    <xf numFmtId="165" fontId="85" fillId="0" borderId="5" xfId="2" applyNumberFormat="1" applyFont="1" applyBorder="1" applyAlignment="1">
      <alignment horizontal="center" vertical="center"/>
    </xf>
    <xf numFmtId="0" fontId="85" fillId="0" borderId="3" xfId="1" applyFont="1" applyBorder="1" applyAlignment="1">
      <alignment horizontal="left" vertical="center"/>
    </xf>
    <xf numFmtId="0" fontId="123" fillId="0" borderId="0" xfId="0" applyFont="1"/>
    <xf numFmtId="0" fontId="126" fillId="0" borderId="0" xfId="1" applyFont="1"/>
    <xf numFmtId="0" fontId="127" fillId="0" borderId="0" xfId="1" applyFont="1"/>
    <xf numFmtId="165" fontId="125" fillId="0" borderId="0" xfId="2" applyNumberFormat="1" applyFont="1" applyAlignment="1">
      <alignment horizontal="center"/>
    </xf>
    <xf numFmtId="0" fontId="124" fillId="0" borderId="0" xfId="1" applyFont="1" applyAlignment="1"/>
    <xf numFmtId="0" fontId="125" fillId="0" borderId="0" xfId="0" applyFont="1"/>
    <xf numFmtId="0" fontId="126" fillId="0" borderId="0" xfId="0" applyFont="1"/>
    <xf numFmtId="0" fontId="125" fillId="0" borderId="0" xfId="0" applyFont="1" applyAlignment="1">
      <alignment horizontal="center"/>
    </xf>
    <xf numFmtId="165" fontId="124" fillId="0" borderId="0" xfId="2" applyNumberFormat="1" applyFont="1"/>
    <xf numFmtId="0" fontId="127" fillId="0" borderId="0" xfId="0" applyFont="1" applyAlignment="1"/>
    <xf numFmtId="0" fontId="128" fillId="0" borderId="0" xfId="0" applyFont="1"/>
    <xf numFmtId="0" fontId="82" fillId="0" borderId="1" xfId="1" applyFont="1" applyBorder="1" applyAlignment="1">
      <alignment horizontal="left" vertical="center" wrapText="1"/>
    </xf>
    <xf numFmtId="0" fontId="80" fillId="0" borderId="1" xfId="1" applyFont="1" applyBorder="1" applyAlignment="1"/>
    <xf numFmtId="164" fontId="32" fillId="0" borderId="1" xfId="2" applyNumberFormat="1" applyFont="1" applyBorder="1" applyAlignment="1">
      <alignment horizontal="center"/>
    </xf>
    <xf numFmtId="2" fontId="83" fillId="0" borderId="1" xfId="1" applyNumberFormat="1" applyFont="1" applyBorder="1" applyAlignment="1">
      <alignment horizontal="left"/>
    </xf>
    <xf numFmtId="2" fontId="83" fillId="0" borderId="1" xfId="1" applyNumberFormat="1" applyFont="1" applyBorder="1" applyAlignment="1">
      <alignment horizontal="left" vertical="center"/>
    </xf>
    <xf numFmtId="0" fontId="83" fillId="0" borderId="1" xfId="1" applyFont="1" applyBorder="1" applyAlignment="1">
      <alignment horizontal="right" vertical="center"/>
    </xf>
    <xf numFmtId="43" fontId="81" fillId="0" borderId="1" xfId="1" applyNumberFormat="1" applyFont="1" applyBorder="1" applyAlignment="1"/>
    <xf numFmtId="166" fontId="93" fillId="0" borderId="1" xfId="2" applyNumberFormat="1" applyFont="1" applyBorder="1" applyAlignment="1">
      <alignment horizontal="center"/>
    </xf>
    <xf numFmtId="1" fontId="7" fillId="0" borderId="1" xfId="1" applyNumberFormat="1" applyFont="1" applyBorder="1" applyAlignment="1"/>
    <xf numFmtId="2" fontId="80" fillId="0" borderId="1" xfId="1" applyNumberFormat="1" applyFont="1" applyBorder="1" applyAlignment="1"/>
    <xf numFmtId="1" fontId="80" fillId="0" borderId="1" xfId="1" applyNumberFormat="1" applyFont="1" applyBorder="1" applyAlignment="1"/>
    <xf numFmtId="0" fontId="79" fillId="0" borderId="0" xfId="0" applyFont="1"/>
    <xf numFmtId="2" fontId="85" fillId="0" borderId="1" xfId="1" applyNumberFormat="1" applyFont="1" applyBorder="1" applyAlignment="1"/>
    <xf numFmtId="0" fontId="11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vertical="center"/>
    </xf>
    <xf numFmtId="2" fontId="15" fillId="0" borderId="1" xfId="1" applyNumberFormat="1" applyFont="1" applyBorder="1" applyAlignment="1">
      <alignment horizontal="left" vertical="center"/>
    </xf>
    <xf numFmtId="2" fontId="44" fillId="0" borderId="1" xfId="1" applyNumberFormat="1" applyFont="1" applyBorder="1" applyAlignment="1">
      <alignment horizontal="right" vertical="center"/>
    </xf>
    <xf numFmtId="2" fontId="15" fillId="0" borderId="1" xfId="1" applyNumberFormat="1" applyFont="1" applyBorder="1" applyAlignment="1">
      <alignment horizontal="right" vertical="center"/>
    </xf>
    <xf numFmtId="0" fontId="45" fillId="0" borderId="1" xfId="1" applyFont="1" applyBorder="1" applyAlignment="1">
      <alignment horizontal="left" vertical="center"/>
    </xf>
    <xf numFmtId="2" fontId="44" fillId="0" borderId="1" xfId="1" applyNumberFormat="1" applyFont="1" applyBorder="1" applyAlignment="1">
      <alignment horizontal="left"/>
    </xf>
    <xf numFmtId="2" fontId="44" fillId="0" borderId="1" xfId="1" applyNumberFormat="1" applyFont="1" applyBorder="1" applyAlignment="1">
      <alignment horizontal="left" wrapText="1"/>
    </xf>
    <xf numFmtId="2" fontId="44" fillId="0" borderId="1" xfId="1" applyNumberFormat="1" applyFont="1" applyBorder="1" applyAlignment="1">
      <alignment horizontal="left" vertical="center" wrapText="1"/>
    </xf>
    <xf numFmtId="0" fontId="45" fillId="0" borderId="1" xfId="1" applyFont="1" applyBorder="1" applyAlignment="1">
      <alignment vertical="center" wrapText="1"/>
    </xf>
    <xf numFmtId="0" fontId="44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vertical="center"/>
    </xf>
    <xf numFmtId="0" fontId="18" fillId="0" borderId="1" xfId="1" applyFont="1" applyBorder="1" applyAlignment="1">
      <alignment horizontal="left" vertical="center"/>
    </xf>
    <xf numFmtId="2" fontId="18" fillId="0" borderId="1" xfId="1" applyNumberFormat="1" applyFont="1" applyBorder="1" applyAlignment="1">
      <alignment horizontal="left" wrapText="1"/>
    </xf>
    <xf numFmtId="2" fontId="18" fillId="0" borderId="1" xfId="1" applyNumberFormat="1" applyFont="1" applyBorder="1" applyAlignment="1">
      <alignment horizontal="left"/>
    </xf>
    <xf numFmtId="2" fontId="18" fillId="0" borderId="1" xfId="1" applyNumberFormat="1" applyFont="1" applyBorder="1" applyAlignment="1">
      <alignment horizontal="left" vertical="center" wrapText="1"/>
    </xf>
    <xf numFmtId="2" fontId="18" fillId="0" borderId="1" xfId="1" applyNumberFormat="1" applyFont="1" applyBorder="1" applyAlignment="1">
      <alignment horizontal="right"/>
    </xf>
    <xf numFmtId="2" fontId="18" fillId="0" borderId="1" xfId="1" applyNumberFormat="1" applyFont="1" applyBorder="1" applyAlignment="1">
      <alignment horizontal="right" vertical="center"/>
    </xf>
    <xf numFmtId="0" fontId="11" fillId="0" borderId="1" xfId="1" applyFont="1" applyBorder="1" applyAlignment="1">
      <alignment horizontal="left" vertical="center"/>
    </xf>
    <xf numFmtId="0" fontId="130" fillId="0" borderId="3" xfId="1" applyFont="1" applyBorder="1" applyAlignment="1">
      <alignment horizontal="left" vertical="center"/>
    </xf>
    <xf numFmtId="165" fontId="32" fillId="0" borderId="0" xfId="2" applyNumberFormat="1" applyFont="1" applyAlignment="1">
      <alignment horizontal="center"/>
    </xf>
    <xf numFmtId="0" fontId="99" fillId="0" borderId="5" xfId="1" applyFont="1" applyBorder="1" applyAlignment="1">
      <alignment horizontal="left"/>
    </xf>
    <xf numFmtId="0" fontId="32" fillId="0" borderId="0" xfId="1" applyFont="1" applyAlignment="1">
      <alignment horizontal="center"/>
    </xf>
    <xf numFmtId="0" fontId="89" fillId="0" borderId="4" xfId="1" applyFont="1" applyBorder="1" applyAlignment="1">
      <alignment horizontal="left" vertical="center" wrapText="1"/>
    </xf>
    <xf numFmtId="0" fontId="89" fillId="0" borderId="5" xfId="1" applyFont="1" applyBorder="1" applyAlignment="1">
      <alignment horizontal="left" vertical="center" wrapText="1"/>
    </xf>
    <xf numFmtId="0" fontId="89" fillId="0" borderId="6" xfId="1" applyFont="1" applyBorder="1" applyAlignment="1">
      <alignment horizontal="left" vertical="center" wrapText="1"/>
    </xf>
    <xf numFmtId="165" fontId="32" fillId="0" borderId="4" xfId="2" applyNumberFormat="1" applyFont="1" applyBorder="1" applyAlignment="1">
      <alignment horizontal="center"/>
    </xf>
    <xf numFmtId="165" fontId="32" fillId="0" borderId="5" xfId="2" applyNumberFormat="1" applyFont="1" applyBorder="1" applyAlignment="1">
      <alignment horizontal="center"/>
    </xf>
    <xf numFmtId="165" fontId="32" fillId="0" borderId="6" xfId="2" applyNumberFormat="1" applyFont="1" applyBorder="1" applyAlignment="1">
      <alignment horizontal="center"/>
    </xf>
    <xf numFmtId="0" fontId="32" fillId="0" borderId="3" xfId="1" applyFont="1" applyBorder="1" applyAlignment="1">
      <alignment horizontal="left"/>
    </xf>
    <xf numFmtId="0" fontId="89" fillId="0" borderId="9" xfId="1" applyFont="1" applyBorder="1" applyAlignment="1">
      <alignment horizontal="center"/>
    </xf>
    <xf numFmtId="0" fontId="89" fillId="0" borderId="10" xfId="1" applyFont="1" applyBorder="1" applyAlignment="1">
      <alignment horizontal="center"/>
    </xf>
    <xf numFmtId="0" fontId="89" fillId="0" borderId="11" xfId="1" applyFont="1" applyBorder="1" applyAlignment="1">
      <alignment horizontal="center"/>
    </xf>
    <xf numFmtId="0" fontId="89" fillId="0" borderId="12" xfId="1" applyFont="1" applyBorder="1" applyAlignment="1">
      <alignment horizontal="center"/>
    </xf>
    <xf numFmtId="0" fontId="32" fillId="0" borderId="4" xfId="1" applyFont="1" applyBorder="1" applyAlignment="1">
      <alignment horizontal="center"/>
    </xf>
    <xf numFmtId="0" fontId="32" fillId="0" borderId="6" xfId="1" applyFont="1" applyBorder="1" applyAlignment="1">
      <alignment horizontal="center"/>
    </xf>
    <xf numFmtId="166" fontId="89" fillId="0" borderId="4" xfId="1" applyNumberFormat="1" applyFont="1" applyBorder="1" applyAlignment="1">
      <alignment horizontal="center"/>
    </xf>
    <xf numFmtId="166" fontId="89" fillId="0" borderId="5" xfId="1" applyNumberFormat="1" applyFont="1" applyBorder="1" applyAlignment="1">
      <alignment horizontal="center"/>
    </xf>
    <xf numFmtId="166" fontId="89" fillId="0" borderId="6" xfId="1" applyNumberFormat="1" applyFont="1" applyBorder="1" applyAlignment="1">
      <alignment horizontal="center"/>
    </xf>
    <xf numFmtId="0" fontId="32" fillId="0" borderId="4" xfId="1" applyFont="1" applyBorder="1" applyAlignment="1">
      <alignment horizontal="left"/>
    </xf>
    <xf numFmtId="0" fontId="32" fillId="0" borderId="6" xfId="1" applyFont="1" applyBorder="1" applyAlignment="1">
      <alignment horizontal="left"/>
    </xf>
    <xf numFmtId="0" fontId="32" fillId="0" borderId="0" xfId="0" applyFont="1" applyAlignment="1">
      <alignment horizontal="center" vertical="center" wrapText="1"/>
    </xf>
    <xf numFmtId="165" fontId="32" fillId="0" borderId="0" xfId="2" applyNumberFormat="1" applyFont="1" applyAlignment="1">
      <alignment horizontal="center" wrapText="1"/>
    </xf>
    <xf numFmtId="2" fontId="89" fillId="0" borderId="2" xfId="1" applyNumberFormat="1" applyFont="1" applyBorder="1" applyAlignment="1">
      <alignment horizontal="right" vertical="center"/>
    </xf>
    <xf numFmtId="2" fontId="89" fillId="0" borderId="8" xfId="1" applyNumberFormat="1" applyFont="1" applyBorder="1" applyAlignment="1">
      <alignment horizontal="right" vertical="center"/>
    </xf>
    <xf numFmtId="0" fontId="89" fillId="0" borderId="2" xfId="1" applyFont="1" applyBorder="1" applyAlignment="1">
      <alignment horizontal="left" vertical="center" wrapText="1"/>
    </xf>
    <xf numFmtId="0" fontId="89" fillId="0" borderId="7" xfId="1" applyFont="1" applyBorder="1" applyAlignment="1">
      <alignment horizontal="left" vertical="center" wrapText="1"/>
    </xf>
    <xf numFmtId="0" fontId="89" fillId="0" borderId="8" xfId="1" applyFont="1" applyBorder="1" applyAlignment="1">
      <alignment horizontal="left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11" fillId="0" borderId="9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89" fillId="0" borderId="4" xfId="1" applyFont="1" applyBorder="1" applyAlignment="1">
      <alignment horizontal="center" vertical="center"/>
    </xf>
    <xf numFmtId="0" fontId="89" fillId="0" borderId="5" xfId="1" applyFont="1" applyBorder="1" applyAlignment="1">
      <alignment horizontal="center" vertical="center"/>
    </xf>
    <xf numFmtId="0" fontId="89" fillId="0" borderId="6" xfId="1" applyFont="1" applyBorder="1" applyAlignment="1">
      <alignment horizontal="center" vertical="center"/>
    </xf>
    <xf numFmtId="0" fontId="89" fillId="0" borderId="2" xfId="1" applyFont="1" applyBorder="1" applyAlignment="1">
      <alignment horizontal="left" wrapText="1"/>
    </xf>
    <xf numFmtId="0" fontId="89" fillId="0" borderId="8" xfId="1" applyFont="1" applyBorder="1" applyAlignment="1">
      <alignment horizontal="left" wrapText="1"/>
    </xf>
    <xf numFmtId="0" fontId="105" fillId="0" borderId="13" xfId="1" applyFont="1" applyBorder="1" applyAlignment="1">
      <alignment horizontal="center"/>
    </xf>
    <xf numFmtId="165" fontId="32" fillId="0" borderId="3" xfId="2" applyNumberFormat="1" applyFont="1" applyBorder="1" applyAlignment="1">
      <alignment horizontal="center"/>
    </xf>
    <xf numFmtId="0" fontId="89" fillId="0" borderId="4" xfId="1" applyFont="1" applyBorder="1" applyAlignment="1">
      <alignment horizontal="left"/>
    </xf>
    <xf numFmtId="0" fontId="89" fillId="0" borderId="6" xfId="1" applyFont="1" applyBorder="1" applyAlignment="1">
      <alignment horizontal="left"/>
    </xf>
    <xf numFmtId="165" fontId="31" fillId="0" borderId="4" xfId="2" applyNumberFormat="1" applyFont="1" applyBorder="1" applyAlignment="1">
      <alignment horizontal="left" vertical="top" wrapText="1"/>
    </xf>
    <xf numFmtId="165" fontId="31" fillId="0" borderId="5" xfId="2" applyNumberFormat="1" applyFont="1" applyBorder="1" applyAlignment="1">
      <alignment horizontal="left" vertical="top" wrapText="1"/>
    </xf>
    <xf numFmtId="165" fontId="31" fillId="0" borderId="6" xfId="2" applyNumberFormat="1" applyFont="1" applyBorder="1" applyAlignment="1">
      <alignment horizontal="left" vertical="top" wrapText="1"/>
    </xf>
    <xf numFmtId="165" fontId="86" fillId="0" borderId="4" xfId="2" applyNumberFormat="1" applyFont="1" applyBorder="1" applyAlignment="1">
      <alignment horizontal="left" vertical="top" wrapText="1"/>
    </xf>
    <xf numFmtId="165" fontId="86" fillId="0" borderId="5" xfId="2" applyNumberFormat="1" applyFont="1" applyBorder="1" applyAlignment="1">
      <alignment horizontal="left" vertical="top" wrapText="1"/>
    </xf>
    <xf numFmtId="165" fontId="86" fillId="0" borderId="6" xfId="2" applyNumberFormat="1" applyFont="1" applyBorder="1" applyAlignment="1">
      <alignment horizontal="left" vertical="top" wrapText="1"/>
    </xf>
    <xf numFmtId="0" fontId="89" fillId="0" borderId="9" xfId="1" applyFont="1" applyBorder="1" applyAlignment="1">
      <alignment horizontal="left" vertical="center" wrapText="1"/>
    </xf>
    <xf numFmtId="0" fontId="89" fillId="0" borderId="10" xfId="1" applyFont="1" applyBorder="1" applyAlignment="1">
      <alignment horizontal="left" vertical="center" wrapText="1"/>
    </xf>
    <xf numFmtId="0" fontId="89" fillId="0" borderId="11" xfId="1" applyFont="1" applyBorder="1" applyAlignment="1">
      <alignment horizontal="left" vertical="center" wrapText="1"/>
    </xf>
    <xf numFmtId="0" fontId="89" fillId="0" borderId="12" xfId="1" applyFont="1" applyBorder="1" applyAlignment="1">
      <alignment horizontal="left" vertical="center" wrapText="1"/>
    </xf>
    <xf numFmtId="0" fontId="99" fillId="0" borderId="3" xfId="1" applyFont="1" applyBorder="1" applyAlignment="1">
      <alignment horizontal="left"/>
    </xf>
    <xf numFmtId="165" fontId="32" fillId="0" borderId="0" xfId="2" applyNumberFormat="1" applyFont="1" applyAlignment="1">
      <alignment horizontal="center" vertical="center" wrapText="1"/>
    </xf>
    <xf numFmtId="0" fontId="89" fillId="0" borderId="1" xfId="1" applyFont="1" applyBorder="1" applyAlignment="1">
      <alignment horizontal="left"/>
    </xf>
    <xf numFmtId="165" fontId="86" fillId="0" borderId="1" xfId="2" applyNumberFormat="1" applyFont="1" applyBorder="1" applyAlignment="1">
      <alignment horizontal="left" vertical="top" wrapText="1"/>
    </xf>
    <xf numFmtId="165" fontId="31" fillId="0" borderId="1" xfId="2" applyNumberFormat="1" applyFont="1" applyBorder="1" applyAlignment="1">
      <alignment horizontal="left" vertical="top" wrapText="1"/>
    </xf>
    <xf numFmtId="0" fontId="89" fillId="0" borderId="2" xfId="1" applyFont="1" applyBorder="1" applyAlignment="1">
      <alignment horizontal="center" vertical="center" wrapText="1"/>
    </xf>
    <xf numFmtId="0" fontId="89" fillId="0" borderId="8" xfId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2" fontId="11" fillId="0" borderId="6" xfId="1" applyNumberFormat="1" applyFont="1" applyBorder="1" applyAlignment="1">
      <alignment horizontal="center" vertical="center" wrapText="1"/>
    </xf>
    <xf numFmtId="165" fontId="43" fillId="0" borderId="0" xfId="2" applyNumberFormat="1" applyFont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12" xfId="1" applyFont="1" applyBorder="1" applyAlignment="1">
      <alignment horizontal="center" vertical="center"/>
    </xf>
    <xf numFmtId="0" fontId="37" fillId="0" borderId="4" xfId="1" applyFont="1" applyBorder="1" applyAlignment="1">
      <alignment horizontal="left"/>
    </xf>
    <xf numFmtId="0" fontId="37" fillId="0" borderId="6" xfId="1" applyFont="1" applyBorder="1" applyAlignment="1">
      <alignment horizontal="left"/>
    </xf>
    <xf numFmtId="165" fontId="37" fillId="0" borderId="4" xfId="2" applyNumberFormat="1" applyFont="1" applyBorder="1" applyAlignment="1">
      <alignment horizontal="center"/>
    </xf>
    <xf numFmtId="165" fontId="37" fillId="0" borderId="6" xfId="2" applyNumberFormat="1" applyFont="1" applyBorder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8" fillId="0" borderId="4" xfId="1" applyFont="1" applyBorder="1" applyAlignment="1">
      <alignment horizontal="left" vertical="center"/>
    </xf>
    <xf numFmtId="0" fontId="38" fillId="0" borderId="6" xfId="1" applyFont="1" applyBorder="1" applyAlignment="1">
      <alignment horizontal="left" vertical="center"/>
    </xf>
    <xf numFmtId="0" fontId="38" fillId="0" borderId="4" xfId="1" applyFont="1" applyBorder="1" applyAlignment="1">
      <alignment horizontal="left" vertical="center" wrapText="1"/>
    </xf>
    <xf numFmtId="0" fontId="38" fillId="0" borderId="5" xfId="1" applyFont="1" applyBorder="1" applyAlignment="1">
      <alignment horizontal="left" vertical="center" wrapText="1"/>
    </xf>
    <xf numFmtId="0" fontId="38" fillId="0" borderId="6" xfId="1" applyFont="1" applyBorder="1" applyAlignment="1">
      <alignment horizontal="left" vertical="center" wrapText="1"/>
    </xf>
    <xf numFmtId="165" fontId="37" fillId="0" borderId="5" xfId="2" applyNumberFormat="1" applyFont="1" applyBorder="1" applyAlignment="1">
      <alignment horizontal="center"/>
    </xf>
    <xf numFmtId="0" fontId="37" fillId="0" borderId="3" xfId="1" applyFont="1" applyBorder="1" applyAlignment="1">
      <alignment horizontal="left"/>
    </xf>
    <xf numFmtId="2" fontId="35" fillId="0" borderId="2" xfId="1" applyNumberFormat="1" applyFont="1" applyBorder="1" applyAlignment="1">
      <alignment horizontal="right" vertical="center"/>
    </xf>
    <xf numFmtId="2" fontId="35" fillId="0" borderId="8" xfId="1" applyNumberFormat="1" applyFont="1" applyBorder="1" applyAlignment="1">
      <alignment horizontal="right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29" fillId="0" borderId="4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39" fillId="0" borderId="1" xfId="1" applyFont="1" applyBorder="1" applyAlignment="1">
      <alignment horizontal="left"/>
    </xf>
    <xf numFmtId="0" fontId="38" fillId="0" borderId="9" xfId="1" applyFont="1" applyBorder="1" applyAlignment="1">
      <alignment horizontal="center" vertical="center" wrapText="1"/>
    </xf>
    <xf numFmtId="0" fontId="38" fillId="0" borderId="10" xfId="1" applyFont="1" applyBorder="1" applyAlignment="1">
      <alignment horizontal="center" vertical="center" wrapText="1"/>
    </xf>
    <xf numFmtId="0" fontId="38" fillId="0" borderId="11" xfId="1" applyFont="1" applyBorder="1" applyAlignment="1">
      <alignment horizontal="center" vertical="center" wrapText="1"/>
    </xf>
    <xf numFmtId="0" fontId="38" fillId="0" borderId="12" xfId="1" applyFont="1" applyBorder="1" applyAlignment="1">
      <alignment horizontal="center" vertical="center" wrapText="1"/>
    </xf>
    <xf numFmtId="0" fontId="38" fillId="0" borderId="4" xfId="1" applyFont="1" applyBorder="1" applyAlignment="1">
      <alignment horizontal="center" vertical="center" wrapText="1"/>
    </xf>
    <xf numFmtId="0" fontId="38" fillId="0" borderId="6" xfId="1" applyFont="1" applyBorder="1" applyAlignment="1">
      <alignment horizontal="center" vertical="center" wrapText="1"/>
    </xf>
    <xf numFmtId="0" fontId="38" fillId="0" borderId="4" xfId="1" applyFont="1" applyBorder="1" applyAlignment="1">
      <alignment horizontal="center" wrapText="1"/>
    </xf>
    <xf numFmtId="0" fontId="38" fillId="0" borderId="6" xfId="1" applyFont="1" applyBorder="1" applyAlignment="1">
      <alignment horizontal="center" wrapText="1"/>
    </xf>
    <xf numFmtId="0" fontId="38" fillId="0" borderId="14" xfId="1" applyFont="1" applyBorder="1" applyAlignment="1">
      <alignment horizontal="center" vertical="center" wrapText="1"/>
    </xf>
    <xf numFmtId="0" fontId="38" fillId="0" borderId="15" xfId="1" applyFont="1" applyBorder="1" applyAlignment="1">
      <alignment horizontal="center" vertical="center" wrapText="1"/>
    </xf>
    <xf numFmtId="0" fontId="37" fillId="0" borderId="13" xfId="1" applyFont="1" applyBorder="1" applyAlignment="1">
      <alignment horizontal="center"/>
    </xf>
    <xf numFmtId="165" fontId="23" fillId="0" borderId="0" xfId="2" applyNumberFormat="1" applyFont="1" applyAlignment="1">
      <alignment horizontal="center" vertical="center"/>
    </xf>
    <xf numFmtId="165" fontId="27" fillId="0" borderId="0" xfId="2" applyNumberFormat="1" applyFont="1" applyAlignment="1">
      <alignment horizontal="center" vertical="center"/>
    </xf>
    <xf numFmtId="165" fontId="21" fillId="0" borderId="0" xfId="2" applyNumberFormat="1" applyFont="1" applyAlignment="1">
      <alignment horizontal="center" vertical="center"/>
    </xf>
    <xf numFmtId="0" fontId="22" fillId="0" borderId="1" xfId="1" applyFont="1" applyBorder="1" applyAlignment="1">
      <alignment horizontal="left"/>
    </xf>
    <xf numFmtId="165" fontId="37" fillId="0" borderId="1" xfId="2" applyNumberFormat="1" applyFont="1" applyBorder="1" applyAlignment="1">
      <alignment horizontal="left" vertical="top" wrapText="1"/>
    </xf>
    <xf numFmtId="0" fontId="7" fillId="0" borderId="0" xfId="1" applyFont="1" applyAlignment="1">
      <alignment horizontal="center" vertical="center"/>
    </xf>
    <xf numFmtId="0" fontId="83" fillId="0" borderId="4" xfId="1" applyFont="1" applyBorder="1" applyAlignment="1">
      <alignment horizontal="left" wrapText="1"/>
    </xf>
    <xf numFmtId="0" fontId="83" fillId="0" borderId="5" xfId="1" applyFont="1" applyBorder="1" applyAlignment="1">
      <alignment horizontal="left" wrapText="1"/>
    </xf>
    <xf numFmtId="0" fontId="83" fillId="0" borderId="6" xfId="1" applyFont="1" applyBorder="1" applyAlignment="1">
      <alignment horizontal="left" wrapText="1"/>
    </xf>
    <xf numFmtId="165" fontId="7" fillId="0" borderId="4" xfId="2" applyNumberFormat="1" applyFont="1" applyBorder="1" applyAlignment="1">
      <alignment horizontal="center"/>
    </xf>
    <xf numFmtId="165" fontId="7" fillId="0" borderId="5" xfId="2" applyNumberFormat="1" applyFont="1" applyBorder="1" applyAlignment="1">
      <alignment horizontal="center"/>
    </xf>
    <xf numFmtId="165" fontId="7" fillId="0" borderId="6" xfId="2" applyNumberFormat="1" applyFont="1" applyBorder="1" applyAlignment="1">
      <alignment horizontal="center"/>
    </xf>
    <xf numFmtId="0" fontId="7" fillId="0" borderId="3" xfId="1" applyFont="1" applyBorder="1" applyAlignment="1">
      <alignment horizontal="left"/>
    </xf>
    <xf numFmtId="0" fontId="80" fillId="0" borderId="9" xfId="1" applyFont="1" applyBorder="1" applyAlignment="1">
      <alignment horizontal="center"/>
    </xf>
    <xf numFmtId="0" fontId="80" fillId="0" borderId="10" xfId="1" applyFont="1" applyBorder="1" applyAlignment="1">
      <alignment horizontal="center"/>
    </xf>
    <xf numFmtId="0" fontId="80" fillId="0" borderId="11" xfId="1" applyFont="1" applyBorder="1" applyAlignment="1">
      <alignment horizontal="center"/>
    </xf>
    <xf numFmtId="0" fontId="80" fillId="0" borderId="12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166" fontId="81" fillId="0" borderId="4" xfId="1" applyNumberFormat="1" applyFont="1" applyBorder="1" applyAlignment="1">
      <alignment horizontal="center"/>
    </xf>
    <xf numFmtId="166" fontId="81" fillId="0" borderId="5" xfId="1" applyNumberFormat="1" applyFont="1" applyBorder="1" applyAlignment="1">
      <alignment horizontal="center"/>
    </xf>
    <xf numFmtId="166" fontId="81" fillId="0" borderId="6" xfId="1" applyNumberFormat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165" fontId="79" fillId="0" borderId="4" xfId="2" applyNumberFormat="1" applyFont="1" applyBorder="1" applyAlignment="1">
      <alignment horizontal="center"/>
    </xf>
    <xf numFmtId="165" fontId="79" fillId="0" borderId="6" xfId="2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center" wrapText="1"/>
    </xf>
    <xf numFmtId="165" fontId="32" fillId="0" borderId="0" xfId="2" applyNumberFormat="1" applyFont="1" applyAlignment="1">
      <alignment horizontal="center" vertical="center"/>
    </xf>
    <xf numFmtId="0" fontId="80" fillId="0" borderId="4" xfId="1" applyFont="1" applyBorder="1" applyAlignment="1">
      <alignment horizontal="left" vertical="center" wrapText="1"/>
    </xf>
    <xf numFmtId="0" fontId="80" fillId="0" borderId="5" xfId="1" applyFont="1" applyBorder="1" applyAlignment="1">
      <alignment horizontal="left" vertical="center" wrapText="1"/>
    </xf>
    <xf numFmtId="0" fontId="80" fillId="0" borderId="6" xfId="1" applyFont="1" applyBorder="1" applyAlignment="1">
      <alignment horizontal="left" vertical="center" wrapText="1"/>
    </xf>
    <xf numFmtId="0" fontId="83" fillId="0" borderId="4" xfId="1" applyFont="1" applyBorder="1" applyAlignment="1">
      <alignment horizontal="left" vertical="center" wrapText="1"/>
    </xf>
    <xf numFmtId="0" fontId="83" fillId="0" borderId="5" xfId="1" applyFont="1" applyBorder="1" applyAlignment="1">
      <alignment horizontal="left" vertical="center" wrapText="1"/>
    </xf>
    <xf numFmtId="0" fontId="83" fillId="0" borderId="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1" fillId="0" borderId="9" xfId="1" applyFont="1" applyBorder="1" applyAlignment="1">
      <alignment horizontal="left" vertical="center" wrapText="1"/>
    </xf>
    <xf numFmtId="0" fontId="81" fillId="0" borderId="10" xfId="1" applyFont="1" applyBorder="1" applyAlignment="1">
      <alignment horizontal="left" vertical="center" wrapText="1"/>
    </xf>
    <xf numFmtId="0" fontId="81" fillId="0" borderId="11" xfId="1" applyFont="1" applyBorder="1" applyAlignment="1">
      <alignment horizontal="left" vertical="center" wrapText="1"/>
    </xf>
    <xf numFmtId="0" fontId="81" fillId="0" borderId="12" xfId="1" applyFont="1" applyBorder="1" applyAlignment="1">
      <alignment horizontal="left" vertical="center" wrapText="1"/>
    </xf>
    <xf numFmtId="0" fontId="87" fillId="0" borderId="4" xfId="1" applyFont="1" applyBorder="1" applyAlignment="1">
      <alignment horizontal="center" vertical="center"/>
    </xf>
    <xf numFmtId="0" fontId="87" fillId="0" borderId="5" xfId="1" applyFont="1" applyBorder="1" applyAlignment="1">
      <alignment horizontal="center" vertical="center"/>
    </xf>
    <xf numFmtId="0" fontId="87" fillId="0" borderId="6" xfId="1" applyFont="1" applyBorder="1" applyAlignment="1">
      <alignment horizontal="center" vertical="center"/>
    </xf>
    <xf numFmtId="0" fontId="90" fillId="0" borderId="3" xfId="1" applyFont="1" applyBorder="1" applyAlignment="1">
      <alignment horizontal="left"/>
    </xf>
    <xf numFmtId="0" fontId="83" fillId="0" borderId="9" xfId="1" applyFont="1" applyBorder="1" applyAlignment="1">
      <alignment horizontal="center" wrapText="1"/>
    </xf>
    <xf numFmtId="0" fontId="83" fillId="0" borderId="10" xfId="1" applyFont="1" applyBorder="1" applyAlignment="1">
      <alignment horizontal="center" wrapText="1"/>
    </xf>
    <xf numFmtId="0" fontId="83" fillId="0" borderId="11" xfId="1" applyFont="1" applyBorder="1" applyAlignment="1">
      <alignment horizontal="center" wrapText="1"/>
    </xf>
    <xf numFmtId="0" fontId="83" fillId="0" borderId="12" xfId="1" applyFont="1" applyBorder="1" applyAlignment="1">
      <alignment horizontal="center" wrapText="1"/>
    </xf>
    <xf numFmtId="0" fontId="83" fillId="0" borderId="4" xfId="1" applyFont="1" applyBorder="1" applyAlignment="1">
      <alignment horizontal="center" vertical="center" wrapText="1"/>
    </xf>
    <xf numFmtId="0" fontId="83" fillId="0" borderId="6" xfId="1" applyFont="1" applyBorder="1" applyAlignment="1">
      <alignment horizontal="center" vertical="center" wrapText="1"/>
    </xf>
    <xf numFmtId="0" fontId="83" fillId="0" borderId="9" xfId="1" applyFont="1" applyBorder="1" applyAlignment="1">
      <alignment horizontal="center" vertical="center" wrapText="1"/>
    </xf>
    <xf numFmtId="0" fontId="83" fillId="0" borderId="10" xfId="1" applyFont="1" applyBorder="1" applyAlignment="1">
      <alignment horizontal="center" vertical="center" wrapText="1"/>
    </xf>
    <xf numFmtId="0" fontId="83" fillId="0" borderId="14" xfId="1" applyFont="1" applyBorder="1" applyAlignment="1">
      <alignment horizontal="center" vertical="center" wrapText="1"/>
    </xf>
    <xf numFmtId="0" fontId="83" fillId="0" borderId="15" xfId="1" applyFont="1" applyBorder="1" applyAlignment="1">
      <alignment horizontal="center" vertical="center" wrapText="1"/>
    </xf>
    <xf numFmtId="0" fontId="83" fillId="0" borderId="11" xfId="1" applyFont="1" applyBorder="1" applyAlignment="1">
      <alignment horizontal="center" vertical="center" wrapText="1"/>
    </xf>
    <xf numFmtId="0" fontId="83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/>
    </xf>
    <xf numFmtId="165" fontId="7" fillId="0" borderId="0" xfId="2" applyNumberFormat="1" applyFont="1" applyAlignment="1">
      <alignment horizontal="center"/>
    </xf>
    <xf numFmtId="0" fontId="83" fillId="0" borderId="1" xfId="1" applyFont="1" applyBorder="1" applyAlignment="1">
      <alignment horizontal="left"/>
    </xf>
    <xf numFmtId="165" fontId="7" fillId="0" borderId="1" xfId="2" applyNumberFormat="1" applyFont="1" applyBorder="1" applyAlignment="1">
      <alignment horizontal="left" vertical="top" wrapText="1"/>
    </xf>
    <xf numFmtId="2" fontId="136" fillId="0" borderId="4" xfId="1" applyNumberFormat="1" applyFont="1" applyBorder="1" applyAlignment="1">
      <alignment horizontal="center" vertical="center" wrapText="1"/>
    </xf>
    <xf numFmtId="2" fontId="136" fillId="0" borderId="6" xfId="1" applyNumberFormat="1" applyFont="1" applyBorder="1" applyAlignment="1">
      <alignment horizontal="center" vertical="center" wrapText="1"/>
    </xf>
    <xf numFmtId="0" fontId="108" fillId="0" borderId="4" xfId="1" applyFont="1" applyBorder="1" applyAlignment="1">
      <alignment horizontal="center" vertical="center" wrapText="1"/>
    </xf>
    <xf numFmtId="0" fontId="108" fillId="0" borderId="6" xfId="1" applyFont="1" applyBorder="1" applyAlignment="1">
      <alignment horizontal="center" vertical="center" wrapText="1"/>
    </xf>
    <xf numFmtId="165" fontId="104" fillId="0" borderId="0" xfId="2" applyNumberFormat="1" applyFont="1" applyAlignment="1">
      <alignment horizontal="center"/>
    </xf>
    <xf numFmtId="0" fontId="19" fillId="0" borderId="0" xfId="1" applyFont="1" applyAlignment="1">
      <alignment horizontal="center"/>
    </xf>
    <xf numFmtId="0" fontId="108" fillId="0" borderId="4" xfId="1" applyFont="1" applyBorder="1" applyAlignment="1">
      <alignment horizontal="left" wrapText="1"/>
    </xf>
    <xf numFmtId="0" fontId="108" fillId="0" borderId="5" xfId="1" applyFont="1" applyBorder="1" applyAlignment="1">
      <alignment horizontal="left" wrapText="1"/>
    </xf>
    <xf numFmtId="0" fontId="108" fillId="0" borderId="6" xfId="1" applyFont="1" applyBorder="1" applyAlignment="1">
      <alignment horizontal="left" wrapText="1"/>
    </xf>
    <xf numFmtId="165" fontId="19" fillId="0" borderId="4" xfId="2" applyNumberFormat="1" applyFont="1" applyBorder="1" applyAlignment="1">
      <alignment horizontal="center"/>
    </xf>
    <xf numFmtId="165" fontId="19" fillId="0" borderId="5" xfId="2" applyNumberFormat="1" applyFont="1" applyBorder="1" applyAlignment="1">
      <alignment horizontal="center"/>
    </xf>
    <xf numFmtId="165" fontId="19" fillId="0" borderId="6" xfId="2" applyNumberFormat="1" applyFont="1" applyBorder="1" applyAlignment="1">
      <alignment horizontal="center"/>
    </xf>
    <xf numFmtId="0" fontId="19" fillId="0" borderId="3" xfId="1" applyFont="1" applyBorder="1" applyAlignment="1">
      <alignment horizontal="left"/>
    </xf>
    <xf numFmtId="0" fontId="108" fillId="0" borderId="9" xfId="1" applyFont="1" applyBorder="1" applyAlignment="1">
      <alignment horizontal="center"/>
    </xf>
    <xf numFmtId="0" fontId="108" fillId="0" borderId="10" xfId="1" applyFont="1" applyBorder="1" applyAlignment="1">
      <alignment horizontal="center"/>
    </xf>
    <xf numFmtId="0" fontId="108" fillId="0" borderId="11" xfId="1" applyFont="1" applyBorder="1" applyAlignment="1">
      <alignment horizontal="center"/>
    </xf>
    <xf numFmtId="0" fontId="108" fillId="0" borderId="12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166" fontId="108" fillId="0" borderId="4" xfId="1" applyNumberFormat="1" applyFont="1" applyBorder="1" applyAlignment="1">
      <alignment horizontal="center"/>
    </xf>
    <xf numFmtId="166" fontId="108" fillId="0" borderId="5" xfId="1" applyNumberFormat="1" applyFont="1" applyBorder="1" applyAlignment="1">
      <alignment horizontal="center"/>
    </xf>
    <xf numFmtId="166" fontId="108" fillId="0" borderId="6" xfId="1" applyNumberFormat="1" applyFont="1" applyBorder="1" applyAlignment="1">
      <alignment horizontal="center"/>
    </xf>
    <xf numFmtId="0" fontId="19" fillId="0" borderId="4" xfId="1" applyFont="1" applyBorder="1" applyAlignment="1">
      <alignment horizontal="left"/>
    </xf>
    <xf numFmtId="0" fontId="19" fillId="0" borderId="6" xfId="1" applyFont="1" applyBorder="1" applyAlignment="1">
      <alignment horizontal="left"/>
    </xf>
    <xf numFmtId="165" fontId="109" fillId="0" borderId="4" xfId="2" applyNumberFormat="1" applyFont="1" applyBorder="1" applyAlignment="1">
      <alignment horizontal="center"/>
    </xf>
    <xf numFmtId="165" fontId="109" fillId="0" borderId="6" xfId="2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165" fontId="19" fillId="0" borderId="0" xfId="2" applyNumberFormat="1" applyFont="1" applyAlignment="1">
      <alignment horizontal="center" vertical="center" wrapText="1"/>
    </xf>
    <xf numFmtId="0" fontId="108" fillId="0" borderId="4" xfId="1" applyFont="1" applyBorder="1" applyAlignment="1">
      <alignment horizontal="left" vertical="center" wrapText="1"/>
    </xf>
    <xf numFmtId="0" fontId="108" fillId="0" borderId="5" xfId="1" applyFont="1" applyBorder="1" applyAlignment="1">
      <alignment horizontal="left" vertical="center" wrapText="1"/>
    </xf>
    <xf numFmtId="0" fontId="108" fillId="0" borderId="6" xfId="1" applyFont="1" applyBorder="1" applyAlignment="1">
      <alignment horizontal="left" vertical="center" wrapText="1"/>
    </xf>
    <xf numFmtId="2" fontId="103" fillId="0" borderId="2" xfId="1" applyNumberFormat="1" applyFont="1" applyBorder="1" applyAlignment="1">
      <alignment horizontal="right" vertical="center"/>
    </xf>
    <xf numFmtId="2" fontId="103" fillId="0" borderId="8" xfId="1" applyNumberFormat="1" applyFont="1" applyBorder="1" applyAlignment="1">
      <alignment horizontal="right" vertical="center"/>
    </xf>
    <xf numFmtId="0" fontId="108" fillId="0" borderId="2" xfId="1" applyFont="1" applyBorder="1" applyAlignment="1">
      <alignment horizontal="center" vertical="center" wrapText="1"/>
    </xf>
    <xf numFmtId="0" fontId="108" fillId="0" borderId="7" xfId="1" applyFont="1" applyBorder="1" applyAlignment="1">
      <alignment horizontal="center" vertical="center" wrapText="1"/>
    </xf>
    <xf numFmtId="0" fontId="108" fillId="0" borderId="8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8" fillId="0" borderId="9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0" fontId="103" fillId="0" borderId="4" xfId="1" applyFont="1" applyBorder="1" applyAlignment="1">
      <alignment horizontal="center" vertical="center"/>
    </xf>
    <xf numFmtId="0" fontId="103" fillId="0" borderId="5" xfId="1" applyFont="1" applyBorder="1" applyAlignment="1">
      <alignment horizontal="center" vertical="center"/>
    </xf>
    <xf numFmtId="0" fontId="103" fillId="0" borderId="6" xfId="1" applyFont="1" applyBorder="1" applyAlignment="1">
      <alignment horizontal="center" vertical="center"/>
    </xf>
    <xf numFmtId="0" fontId="111" fillId="0" borderId="3" xfId="1" applyFont="1" applyBorder="1" applyAlignment="1">
      <alignment horizontal="left"/>
    </xf>
    <xf numFmtId="0" fontId="108" fillId="0" borderId="9" xfId="1" applyFont="1" applyBorder="1" applyAlignment="1">
      <alignment horizontal="center" wrapText="1"/>
    </xf>
    <xf numFmtId="0" fontId="108" fillId="0" borderId="10" xfId="1" applyFont="1" applyBorder="1" applyAlignment="1">
      <alignment horizontal="center" wrapText="1"/>
    </xf>
    <xf numFmtId="0" fontId="108" fillId="0" borderId="11" xfId="1" applyFont="1" applyBorder="1" applyAlignment="1">
      <alignment horizontal="center" wrapText="1"/>
    </xf>
    <xf numFmtId="0" fontId="108" fillId="0" borderId="12" xfId="1" applyFont="1" applyBorder="1" applyAlignment="1">
      <alignment horizontal="center" wrapText="1"/>
    </xf>
    <xf numFmtId="0" fontId="19" fillId="0" borderId="13" xfId="1" applyFont="1" applyBorder="1" applyAlignment="1">
      <alignment horizontal="center"/>
    </xf>
    <xf numFmtId="165" fontId="19" fillId="0" borderId="0" xfId="2" applyNumberFormat="1" applyFont="1" applyAlignment="1">
      <alignment horizontal="center"/>
    </xf>
    <xf numFmtId="0" fontId="108" fillId="0" borderId="1" xfId="1" applyFont="1" applyBorder="1" applyAlignment="1">
      <alignment horizontal="left"/>
    </xf>
    <xf numFmtId="165" fontId="36" fillId="0" borderId="1" xfId="2" applyNumberFormat="1" applyFont="1" applyBorder="1" applyAlignment="1">
      <alignment horizontal="left" vertical="top" wrapText="1"/>
    </xf>
    <xf numFmtId="165" fontId="19" fillId="0" borderId="1" xfId="2" applyNumberFormat="1" applyFont="1" applyBorder="1" applyAlignment="1">
      <alignment horizontal="left" vertical="top" wrapText="1"/>
    </xf>
    <xf numFmtId="0" fontId="90" fillId="0" borderId="3" xfId="1" applyFont="1" applyBorder="1" applyAlignment="1">
      <alignment horizontal="left" vertical="center"/>
    </xf>
    <xf numFmtId="165" fontId="85" fillId="0" borderId="0" xfId="2" applyNumberFormat="1" applyFont="1" applyAlignment="1">
      <alignment horizontal="center" vertical="center"/>
    </xf>
    <xf numFmtId="165" fontId="7" fillId="0" borderId="4" xfId="2" applyNumberFormat="1" applyFont="1" applyBorder="1" applyAlignment="1">
      <alignment horizontal="center" vertical="center"/>
    </xf>
    <xf numFmtId="165" fontId="7" fillId="0" borderId="5" xfId="2" applyNumberFormat="1" applyFont="1" applyBorder="1" applyAlignment="1">
      <alignment horizontal="center" vertical="center"/>
    </xf>
    <xf numFmtId="165" fontId="7" fillId="0" borderId="6" xfId="2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117" fillId="0" borderId="9" xfId="1" applyFont="1" applyBorder="1" applyAlignment="1">
      <alignment horizontal="center" vertical="center"/>
    </xf>
    <xf numFmtId="0" fontId="117" fillId="0" borderId="10" xfId="1" applyFont="1" applyBorder="1" applyAlignment="1">
      <alignment horizontal="center" vertical="center"/>
    </xf>
    <xf numFmtId="0" fontId="117" fillId="0" borderId="11" xfId="1" applyFont="1" applyBorder="1" applyAlignment="1">
      <alignment horizontal="center" vertical="center"/>
    </xf>
    <xf numFmtId="0" fontId="117" fillId="0" borderId="12" xfId="1" applyFont="1" applyBorder="1" applyAlignment="1">
      <alignment horizontal="center" vertical="center"/>
    </xf>
    <xf numFmtId="166" fontId="83" fillId="0" borderId="4" xfId="1" applyNumberFormat="1" applyFont="1" applyBorder="1" applyAlignment="1">
      <alignment horizontal="center" vertical="center"/>
    </xf>
    <xf numFmtId="166" fontId="83" fillId="0" borderId="5" xfId="1" applyNumberFormat="1" applyFont="1" applyBorder="1" applyAlignment="1">
      <alignment horizontal="center" vertical="center"/>
    </xf>
    <xf numFmtId="166" fontId="83" fillId="0" borderId="6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2" fontId="81" fillId="0" borderId="2" xfId="1" applyNumberFormat="1" applyFont="1" applyBorder="1" applyAlignment="1">
      <alignment horizontal="right" vertical="center"/>
    </xf>
    <xf numFmtId="2" fontId="81" fillId="0" borderId="8" xfId="1" applyNumberFormat="1" applyFont="1" applyBorder="1" applyAlignment="1">
      <alignment horizontal="right" vertical="center"/>
    </xf>
    <xf numFmtId="0" fontId="83" fillId="0" borderId="2" xfId="1" applyFont="1" applyBorder="1" applyAlignment="1">
      <alignment horizontal="left" vertical="center" wrapText="1"/>
    </xf>
    <xf numFmtId="0" fontId="83" fillId="0" borderId="7" xfId="1" applyFont="1" applyBorder="1" applyAlignment="1">
      <alignment horizontal="left" vertical="center" wrapText="1"/>
    </xf>
    <xf numFmtId="0" fontId="83" fillId="0" borderId="8" xfId="1" applyFont="1" applyBorder="1" applyAlignment="1">
      <alignment horizontal="left" vertical="center" wrapText="1"/>
    </xf>
    <xf numFmtId="0" fontId="44" fillId="0" borderId="9" xfId="1" applyFont="1" applyBorder="1" applyAlignment="1">
      <alignment horizontal="left" vertical="center" wrapText="1"/>
    </xf>
    <xf numFmtId="0" fontId="44" fillId="0" borderId="10" xfId="1" applyFont="1" applyBorder="1" applyAlignment="1">
      <alignment horizontal="left" vertical="center" wrapText="1"/>
    </xf>
    <xf numFmtId="0" fontId="44" fillId="0" borderId="11" xfId="1" applyFont="1" applyBorder="1" applyAlignment="1">
      <alignment horizontal="left" vertical="center" wrapText="1"/>
    </xf>
    <xf numFmtId="0" fontId="44" fillId="0" borderId="12" xfId="1" applyFont="1" applyBorder="1" applyAlignment="1">
      <alignment horizontal="left" vertical="center" wrapText="1"/>
    </xf>
    <xf numFmtId="0" fontId="117" fillId="0" borderId="4" xfId="1" applyFont="1" applyBorder="1" applyAlignment="1">
      <alignment horizontal="center" vertical="center"/>
    </xf>
    <xf numFmtId="0" fontId="117" fillId="0" borderId="5" xfId="1" applyFont="1" applyBorder="1" applyAlignment="1">
      <alignment horizontal="center" vertical="center"/>
    </xf>
    <xf numFmtId="0" fontId="117" fillId="0" borderId="6" xfId="1" applyFont="1" applyBorder="1" applyAlignment="1">
      <alignment horizontal="center" vertical="center"/>
    </xf>
    <xf numFmtId="2" fontId="45" fillId="0" borderId="4" xfId="1" applyNumberFormat="1" applyFont="1" applyBorder="1" applyAlignment="1">
      <alignment horizontal="center" vertical="center" wrapText="1"/>
    </xf>
    <xf numFmtId="2" fontId="45" fillId="0" borderId="6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165" fontId="7" fillId="0" borderId="0" xfId="2" applyNumberFormat="1" applyFont="1" applyAlignment="1">
      <alignment horizontal="center" vertical="center"/>
    </xf>
    <xf numFmtId="0" fontId="83" fillId="0" borderId="1" xfId="1" applyFont="1" applyBorder="1" applyAlignment="1">
      <alignment horizontal="left" vertical="center"/>
    </xf>
    <xf numFmtId="165" fontId="31" fillId="0" borderId="1" xfId="2" applyNumberFormat="1" applyFont="1" applyBorder="1" applyAlignment="1">
      <alignment horizontal="left" vertical="center" wrapText="1"/>
    </xf>
    <xf numFmtId="165" fontId="7" fillId="0" borderId="1" xfId="2" applyNumberFormat="1" applyFont="1" applyBorder="1" applyAlignment="1">
      <alignment horizontal="left" vertical="center" wrapText="1"/>
    </xf>
    <xf numFmtId="2" fontId="16" fillId="0" borderId="4" xfId="1" applyNumberFormat="1" applyFont="1" applyBorder="1" applyAlignment="1">
      <alignment horizontal="center" vertical="center" wrapText="1"/>
    </xf>
    <xf numFmtId="2" fontId="16" fillId="0" borderId="6" xfId="1" applyNumberFormat="1" applyFont="1" applyBorder="1" applyAlignment="1">
      <alignment horizontal="center" vertical="center" wrapText="1"/>
    </xf>
    <xf numFmtId="2" fontId="84" fillId="0" borderId="4" xfId="1" applyNumberFormat="1" applyFont="1" applyBorder="1" applyAlignment="1">
      <alignment horizontal="center" vertical="center" wrapText="1"/>
    </xf>
    <xf numFmtId="2" fontId="84" fillId="0" borderId="6" xfId="1" applyNumberFormat="1" applyFont="1" applyBorder="1" applyAlignment="1">
      <alignment horizontal="center" vertical="center" wrapText="1"/>
    </xf>
    <xf numFmtId="0" fontId="44" fillId="0" borderId="2" xfId="1" applyFont="1" applyBorder="1" applyAlignment="1">
      <alignment horizontal="center" vertical="center" wrapText="1"/>
    </xf>
    <xf numFmtId="0" fontId="44" fillId="0" borderId="8" xfId="1" applyFont="1" applyBorder="1" applyAlignment="1">
      <alignment horizontal="center" vertical="center" wrapText="1"/>
    </xf>
    <xf numFmtId="0" fontId="83" fillId="0" borderId="4" xfId="1" applyFont="1" applyBorder="1" applyAlignment="1">
      <alignment horizontal="center" wrapText="1"/>
    </xf>
    <xf numFmtId="0" fontId="83" fillId="0" borderId="6" xfId="1" applyFont="1" applyBorder="1" applyAlignment="1">
      <alignment horizontal="center" wrapText="1"/>
    </xf>
    <xf numFmtId="0" fontId="7" fillId="0" borderId="0" xfId="1" applyFont="1" applyAlignment="1">
      <alignment horizontal="center"/>
    </xf>
    <xf numFmtId="165" fontId="85" fillId="0" borderId="0" xfId="2" applyNumberFormat="1" applyFont="1" applyAlignment="1">
      <alignment horizontal="center" wrapText="1"/>
    </xf>
    <xf numFmtId="0" fontId="7" fillId="0" borderId="13" xfId="0" applyFont="1" applyBorder="1" applyAlignment="1">
      <alignment horizontal="left" vertical="center"/>
    </xf>
    <xf numFmtId="0" fontId="83" fillId="0" borderId="2" xfId="1" applyFont="1" applyBorder="1" applyAlignment="1">
      <alignment horizontal="left" wrapText="1"/>
    </xf>
    <xf numFmtId="0" fontId="83" fillId="0" borderId="8" xfId="1" applyFont="1" applyBorder="1" applyAlignment="1">
      <alignment horizontal="left" wrapText="1"/>
    </xf>
    <xf numFmtId="0" fontId="71" fillId="0" borderId="4" xfId="1" applyFont="1" applyBorder="1" applyAlignment="1">
      <alignment horizontal="left" vertical="center" wrapText="1"/>
    </xf>
    <xf numFmtId="0" fontId="71" fillId="0" borderId="5" xfId="1" applyFont="1" applyBorder="1" applyAlignment="1">
      <alignment horizontal="left" vertical="center" wrapText="1"/>
    </xf>
    <xf numFmtId="0" fontId="71" fillId="0" borderId="6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75" fillId="0" borderId="4" xfId="1" applyFont="1" applyBorder="1" applyAlignment="1">
      <alignment horizontal="center" vertical="center"/>
    </xf>
    <xf numFmtId="0" fontId="75" fillId="0" borderId="5" xfId="1" applyFont="1" applyBorder="1" applyAlignment="1">
      <alignment horizontal="center" vertical="center"/>
    </xf>
    <xf numFmtId="0" fontId="75" fillId="0" borderId="6" xfId="1" applyFont="1" applyBorder="1" applyAlignment="1">
      <alignment horizontal="center" vertical="center"/>
    </xf>
    <xf numFmtId="0" fontId="76" fillId="0" borderId="3" xfId="1" applyFont="1" applyBorder="1" applyAlignment="1">
      <alignment horizontal="left"/>
    </xf>
    <xf numFmtId="165" fontId="34" fillId="0" borderId="0" xfId="2" applyNumberFormat="1" applyFont="1" applyAlignment="1">
      <alignment horizontal="center"/>
    </xf>
    <xf numFmtId="0" fontId="43" fillId="0" borderId="0" xfId="1" applyFont="1" applyAlignment="1">
      <alignment horizontal="center"/>
    </xf>
    <xf numFmtId="165" fontId="43" fillId="0" borderId="4" xfId="2" applyNumberFormat="1" applyFont="1" applyBorder="1" applyAlignment="1">
      <alignment horizontal="center"/>
    </xf>
    <xf numFmtId="165" fontId="43" fillId="0" borderId="5" xfId="2" applyNumberFormat="1" applyFont="1" applyBorder="1" applyAlignment="1">
      <alignment horizontal="center"/>
    </xf>
    <xf numFmtId="165" fontId="43" fillId="0" borderId="6" xfId="2" applyNumberFormat="1" applyFont="1" applyBorder="1" applyAlignment="1">
      <alignment horizontal="center"/>
    </xf>
    <xf numFmtId="0" fontId="43" fillId="0" borderId="3" xfId="1" applyFont="1" applyBorder="1" applyAlignment="1">
      <alignment horizontal="left"/>
    </xf>
    <xf numFmtId="0" fontId="72" fillId="0" borderId="9" xfId="1" applyFont="1" applyBorder="1" applyAlignment="1">
      <alignment horizontal="center"/>
    </xf>
    <xf numFmtId="0" fontId="72" fillId="0" borderId="10" xfId="1" applyFont="1" applyBorder="1" applyAlignment="1">
      <alignment horizontal="center"/>
    </xf>
    <xf numFmtId="0" fontId="72" fillId="0" borderId="11" xfId="1" applyFont="1" applyBorder="1" applyAlignment="1">
      <alignment horizontal="center"/>
    </xf>
    <xf numFmtId="0" fontId="72" fillId="0" borderId="12" xfId="1" applyFont="1" applyBorder="1" applyAlignment="1">
      <alignment horizontal="center"/>
    </xf>
    <xf numFmtId="0" fontId="43" fillId="0" borderId="4" xfId="1" applyFont="1" applyBorder="1" applyAlignment="1">
      <alignment horizontal="center"/>
    </xf>
    <xf numFmtId="0" fontId="43" fillId="0" borderId="6" xfId="1" applyFont="1" applyBorder="1" applyAlignment="1">
      <alignment horizontal="center"/>
    </xf>
    <xf numFmtId="166" fontId="72" fillId="0" borderId="4" xfId="1" applyNumberFormat="1" applyFont="1" applyBorder="1" applyAlignment="1">
      <alignment horizontal="center"/>
    </xf>
    <xf numFmtId="166" fontId="72" fillId="0" borderId="5" xfId="1" applyNumberFormat="1" applyFont="1" applyBorder="1" applyAlignment="1">
      <alignment horizontal="center"/>
    </xf>
    <xf numFmtId="166" fontId="72" fillId="0" borderId="6" xfId="1" applyNumberFormat="1" applyFont="1" applyBorder="1" applyAlignment="1">
      <alignment horizontal="center"/>
    </xf>
    <xf numFmtId="0" fontId="21" fillId="0" borderId="4" xfId="1" applyFont="1" applyBorder="1" applyAlignment="1">
      <alignment horizontal="left"/>
    </xf>
    <xf numFmtId="0" fontId="21" fillId="0" borderId="6" xfId="1" applyFont="1" applyBorder="1" applyAlignment="1">
      <alignment horizontal="left"/>
    </xf>
    <xf numFmtId="165" fontId="21" fillId="0" borderId="4" xfId="2" applyNumberFormat="1" applyFont="1" applyBorder="1" applyAlignment="1">
      <alignment horizontal="center"/>
    </xf>
    <xf numFmtId="165" fontId="21" fillId="0" borderId="6" xfId="2" applyNumberFormat="1" applyFont="1" applyBorder="1" applyAlignment="1">
      <alignment horizontal="center"/>
    </xf>
    <xf numFmtId="0" fontId="43" fillId="0" borderId="0" xfId="0" applyFont="1" applyAlignment="1">
      <alignment horizontal="center" vertical="center" wrapText="1"/>
    </xf>
    <xf numFmtId="165" fontId="43" fillId="0" borderId="0" xfId="2" applyNumberFormat="1" applyFont="1" applyAlignment="1">
      <alignment horizontal="center" wrapText="1"/>
    </xf>
    <xf numFmtId="0" fontId="22" fillId="0" borderId="3" xfId="1" applyFont="1" applyBorder="1" applyAlignment="1">
      <alignment horizontal="left"/>
    </xf>
    <xf numFmtId="0" fontId="71" fillId="0" borderId="4" xfId="1" applyFont="1" applyBorder="1" applyAlignment="1">
      <alignment horizontal="left" wrapText="1"/>
    </xf>
    <xf numFmtId="0" fontId="71" fillId="0" borderId="5" xfId="1" applyFont="1" applyBorder="1" applyAlignment="1">
      <alignment horizontal="left" wrapText="1"/>
    </xf>
    <xf numFmtId="0" fontId="71" fillId="0" borderId="6" xfId="1" applyFont="1" applyBorder="1" applyAlignment="1">
      <alignment horizontal="left" wrapText="1"/>
    </xf>
    <xf numFmtId="0" fontId="71" fillId="0" borderId="2" xfId="1" applyFont="1" applyBorder="1" applyAlignment="1">
      <alignment horizontal="left" wrapText="1"/>
    </xf>
    <xf numFmtId="0" fontId="71" fillId="0" borderId="8" xfId="1" applyFont="1" applyBorder="1" applyAlignment="1">
      <alignment horizontal="left" wrapText="1"/>
    </xf>
    <xf numFmtId="2" fontId="72" fillId="0" borderId="2" xfId="1" applyNumberFormat="1" applyFont="1" applyBorder="1" applyAlignment="1">
      <alignment horizontal="right" vertical="center" wrapText="1"/>
    </xf>
    <xf numFmtId="2" fontId="72" fillId="0" borderId="8" xfId="1" applyNumberFormat="1" applyFont="1" applyBorder="1" applyAlignment="1">
      <alignment horizontal="right" vertical="center" wrapText="1"/>
    </xf>
    <xf numFmtId="0" fontId="71" fillId="0" borderId="2" xfId="1" applyFont="1" applyBorder="1" applyAlignment="1">
      <alignment horizontal="left" vertical="center" wrapText="1"/>
    </xf>
    <xf numFmtId="0" fontId="71" fillId="0" borderId="7" xfId="1" applyFont="1" applyBorder="1" applyAlignment="1">
      <alignment horizontal="left" vertical="center" wrapText="1"/>
    </xf>
    <xf numFmtId="0" fontId="71" fillId="0" borderId="8" xfId="1" applyFont="1" applyBorder="1" applyAlignment="1">
      <alignment horizontal="left" vertical="center" wrapText="1"/>
    </xf>
    <xf numFmtId="0" fontId="43" fillId="0" borderId="4" xfId="1" applyFont="1" applyBorder="1" applyAlignment="1">
      <alignment horizontal="center" vertical="center"/>
    </xf>
    <xf numFmtId="0" fontId="43" fillId="0" borderId="5" xfId="1" applyFont="1" applyBorder="1" applyAlignment="1">
      <alignment horizontal="center" vertical="center"/>
    </xf>
    <xf numFmtId="0" fontId="43" fillId="0" borderId="6" xfId="1" applyFont="1" applyBorder="1" applyAlignment="1">
      <alignment horizontal="center" vertical="center"/>
    </xf>
    <xf numFmtId="0" fontId="71" fillId="0" borderId="4" xfId="1" applyFont="1" applyBorder="1" applyAlignment="1">
      <alignment horizontal="center" wrapText="1"/>
    </xf>
    <xf numFmtId="0" fontId="71" fillId="0" borderId="6" xfId="1" applyFont="1" applyBorder="1" applyAlignment="1">
      <alignment horizontal="center" wrapText="1"/>
    </xf>
    <xf numFmtId="0" fontId="45" fillId="0" borderId="2" xfId="1" applyFont="1" applyBorder="1" applyAlignment="1">
      <alignment horizontal="center" vertical="center" wrapText="1"/>
    </xf>
    <xf numFmtId="0" fontId="45" fillId="0" borderId="8" xfId="1" applyFont="1" applyBorder="1" applyAlignment="1">
      <alignment horizontal="center" vertical="center" wrapText="1"/>
    </xf>
    <xf numFmtId="0" fontId="71" fillId="0" borderId="4" xfId="1" applyFont="1" applyBorder="1" applyAlignment="1">
      <alignment horizontal="center" vertical="center" wrapText="1"/>
    </xf>
    <xf numFmtId="0" fontId="71" fillId="0" borderId="6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/>
    </xf>
    <xf numFmtId="0" fontId="70" fillId="0" borderId="1" xfId="1" applyFont="1" applyBorder="1" applyAlignment="1">
      <alignment horizontal="left"/>
    </xf>
    <xf numFmtId="165" fontId="12" fillId="0" borderId="1" xfId="2" applyNumberFormat="1" applyFont="1" applyBorder="1" applyAlignment="1">
      <alignment horizontal="left" vertical="top" wrapText="1"/>
    </xf>
    <xf numFmtId="0" fontId="80" fillId="0" borderId="4" xfId="1" applyFont="1" applyBorder="1" applyAlignment="1">
      <alignment horizontal="center" vertical="center" wrapText="1"/>
    </xf>
    <xf numFmtId="0" fontId="80" fillId="0" borderId="6" xfId="1" applyFont="1" applyBorder="1" applyAlignment="1">
      <alignment horizontal="center" vertical="center" wrapText="1"/>
    </xf>
    <xf numFmtId="0" fontId="85" fillId="0" borderId="0" xfId="0" applyFont="1" applyAlignment="1">
      <alignment horizontal="center" vertical="center" wrapText="1"/>
    </xf>
    <xf numFmtId="0" fontId="85" fillId="0" borderId="0" xfId="1" applyFont="1" applyAlignment="1">
      <alignment horizontal="center"/>
    </xf>
    <xf numFmtId="0" fontId="85" fillId="0" borderId="4" xfId="1" applyFont="1" applyBorder="1" applyAlignment="1">
      <alignment horizontal="center"/>
    </xf>
    <xf numFmtId="0" fontId="85" fillId="0" borderId="6" xfId="1" applyFont="1" applyBorder="1" applyAlignment="1">
      <alignment horizontal="center"/>
    </xf>
    <xf numFmtId="0" fontId="85" fillId="0" borderId="4" xfId="1" applyFont="1" applyBorder="1" applyAlignment="1">
      <alignment horizontal="left"/>
    </xf>
    <xf numFmtId="0" fontId="85" fillId="0" borderId="6" xfId="1" applyFont="1" applyBorder="1" applyAlignment="1">
      <alignment horizontal="left"/>
    </xf>
    <xf numFmtId="165" fontId="85" fillId="0" borderId="4" xfId="2" applyNumberFormat="1" applyFont="1" applyBorder="1" applyAlignment="1">
      <alignment horizontal="center"/>
    </xf>
    <xf numFmtId="165" fontId="85" fillId="0" borderId="6" xfId="2" applyNumberFormat="1" applyFont="1" applyBorder="1" applyAlignment="1">
      <alignment horizontal="center"/>
    </xf>
    <xf numFmtId="165" fontId="85" fillId="0" borderId="5" xfId="2" applyNumberFormat="1" applyFont="1" applyBorder="1" applyAlignment="1">
      <alignment horizontal="center"/>
    </xf>
    <xf numFmtId="0" fontId="85" fillId="0" borderId="3" xfId="1" applyFont="1" applyBorder="1" applyAlignment="1">
      <alignment horizontal="left"/>
    </xf>
    <xf numFmtId="0" fontId="80" fillId="0" borderId="4" xfId="1" applyFont="1" applyBorder="1" applyAlignment="1">
      <alignment horizontal="left" wrapText="1"/>
    </xf>
    <xf numFmtId="0" fontId="80" fillId="0" borderId="5" xfId="1" applyFont="1" applyBorder="1" applyAlignment="1">
      <alignment horizontal="left" wrapText="1"/>
    </xf>
    <xf numFmtId="0" fontId="80" fillId="0" borderId="6" xfId="1" applyFont="1" applyBorder="1" applyAlignment="1">
      <alignment horizontal="left" wrapText="1"/>
    </xf>
    <xf numFmtId="0" fontId="80" fillId="0" borderId="2" xfId="1" applyFont="1" applyBorder="1" applyAlignment="1">
      <alignment horizontal="left" wrapText="1"/>
    </xf>
    <xf numFmtId="0" fontId="80" fillId="0" borderId="8" xfId="1" applyFont="1" applyBorder="1" applyAlignment="1">
      <alignment horizontal="left" wrapText="1"/>
    </xf>
    <xf numFmtId="0" fontId="80" fillId="0" borderId="2" xfId="1" applyFont="1" applyBorder="1" applyAlignment="1">
      <alignment horizontal="left" vertical="center" wrapText="1"/>
    </xf>
    <xf numFmtId="0" fontId="80" fillId="0" borderId="7" xfId="1" applyFont="1" applyBorder="1" applyAlignment="1">
      <alignment horizontal="left" vertical="center" wrapText="1"/>
    </xf>
    <xf numFmtId="0" fontId="80" fillId="0" borderId="8" xfId="1" applyFont="1" applyBorder="1" applyAlignment="1">
      <alignment horizontal="left" vertical="center" wrapText="1"/>
    </xf>
    <xf numFmtId="0" fontId="47" fillId="0" borderId="3" xfId="1" applyFont="1" applyBorder="1" applyAlignment="1">
      <alignment horizontal="left"/>
    </xf>
    <xf numFmtId="0" fontId="80" fillId="0" borderId="4" xfId="1" applyFont="1" applyBorder="1" applyAlignment="1">
      <alignment horizontal="center" wrapText="1"/>
    </xf>
    <xf numFmtId="0" fontId="80" fillId="0" borderId="6" xfId="1" applyFont="1" applyBorder="1" applyAlignment="1">
      <alignment horizontal="center" wrapText="1"/>
    </xf>
    <xf numFmtId="0" fontId="79" fillId="0" borderId="4" xfId="1" applyFont="1" applyBorder="1" applyAlignment="1">
      <alignment horizontal="left"/>
    </xf>
    <xf numFmtId="0" fontId="79" fillId="0" borderId="6" xfId="1" applyFont="1" applyBorder="1" applyAlignment="1">
      <alignment horizontal="left"/>
    </xf>
    <xf numFmtId="0" fontId="87" fillId="0" borderId="9" xfId="1" applyFont="1" applyBorder="1" applyAlignment="1">
      <alignment horizontal="left" vertical="center" wrapText="1"/>
    </xf>
    <xf numFmtId="0" fontId="87" fillId="0" borderId="10" xfId="1" applyFont="1" applyBorder="1" applyAlignment="1">
      <alignment horizontal="left" vertical="center" wrapText="1"/>
    </xf>
    <xf numFmtId="0" fontId="87" fillId="0" borderId="11" xfId="1" applyFont="1" applyBorder="1" applyAlignment="1">
      <alignment horizontal="left" vertical="center" wrapText="1"/>
    </xf>
    <xf numFmtId="0" fontId="87" fillId="0" borderId="12" xfId="1" applyFont="1" applyBorder="1" applyAlignment="1">
      <alignment horizontal="left" vertical="center" wrapText="1"/>
    </xf>
    <xf numFmtId="0" fontId="130" fillId="0" borderId="3" xfId="1" applyFont="1" applyBorder="1" applyAlignment="1">
      <alignment horizontal="left"/>
    </xf>
    <xf numFmtId="0" fontId="85" fillId="0" borderId="13" xfId="1" applyFont="1" applyBorder="1" applyAlignment="1">
      <alignment horizontal="center"/>
    </xf>
    <xf numFmtId="0" fontId="80" fillId="0" borderId="1" xfId="1" applyFont="1" applyBorder="1" applyAlignment="1">
      <alignment horizontal="left"/>
    </xf>
    <xf numFmtId="165" fontId="85" fillId="0" borderId="1" xfId="2" applyNumberFormat="1" applyFont="1" applyBorder="1" applyAlignment="1">
      <alignment horizontal="left" vertical="top" wrapText="1"/>
    </xf>
    <xf numFmtId="0" fontId="85" fillId="0" borderId="4" xfId="1" applyFont="1" applyBorder="1" applyAlignment="1">
      <alignment horizontal="center" vertical="center"/>
    </xf>
    <xf numFmtId="0" fontId="85" fillId="0" borderId="5" xfId="1" applyFont="1" applyBorder="1" applyAlignment="1">
      <alignment horizontal="center" vertical="center"/>
    </xf>
    <xf numFmtId="0" fontId="85" fillId="0" borderId="6" xfId="1" applyFont="1" applyBorder="1" applyAlignment="1">
      <alignment horizontal="center" vertical="center"/>
    </xf>
    <xf numFmtId="165" fontId="13" fillId="0" borderId="0" xfId="2" applyNumberFormat="1" applyFont="1" applyAlignment="1">
      <alignment horizontal="center" vertical="center"/>
    </xf>
    <xf numFmtId="0" fontId="85" fillId="0" borderId="0" xfId="1" applyFont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166" fontId="81" fillId="0" borderId="4" xfId="1" applyNumberFormat="1" applyFont="1" applyBorder="1" applyAlignment="1">
      <alignment horizontal="center" vertical="center"/>
    </xf>
    <xf numFmtId="166" fontId="81" fillId="0" borderId="5" xfId="1" applyNumberFormat="1" applyFont="1" applyBorder="1" applyAlignment="1">
      <alignment horizontal="center" vertical="center"/>
    </xf>
    <xf numFmtId="166" fontId="81" fillId="0" borderId="6" xfId="1" applyNumberFormat="1" applyFont="1" applyBorder="1" applyAlignment="1">
      <alignment horizontal="center" vertical="center"/>
    </xf>
    <xf numFmtId="0" fontId="85" fillId="0" borderId="4" xfId="1" applyFont="1" applyBorder="1" applyAlignment="1">
      <alignment horizontal="left" vertical="center"/>
    </xf>
    <xf numFmtId="0" fontId="85" fillId="0" borderId="6" xfId="1" applyFont="1" applyBorder="1" applyAlignment="1">
      <alignment horizontal="left" vertical="center"/>
    </xf>
    <xf numFmtId="165" fontId="85" fillId="0" borderId="4" xfId="2" applyNumberFormat="1" applyFont="1" applyBorder="1" applyAlignment="1">
      <alignment horizontal="center" vertical="center"/>
    </xf>
    <xf numFmtId="165" fontId="85" fillId="0" borderId="6" xfId="2" applyNumberFormat="1" applyFont="1" applyBorder="1" applyAlignment="1">
      <alignment horizontal="center" vertical="center"/>
    </xf>
    <xf numFmtId="0" fontId="81" fillId="0" borderId="9" xfId="1" applyFont="1" applyBorder="1" applyAlignment="1">
      <alignment horizontal="center" vertical="center"/>
    </xf>
    <xf numFmtId="0" fontId="81" fillId="0" borderId="10" xfId="1" applyFont="1" applyBorder="1" applyAlignment="1">
      <alignment horizontal="center" vertical="center"/>
    </xf>
    <xf numFmtId="0" fontId="81" fillId="0" borderId="11" xfId="1" applyFont="1" applyBorder="1" applyAlignment="1">
      <alignment horizontal="center" vertical="center"/>
    </xf>
    <xf numFmtId="0" fontId="81" fillId="0" borderId="12" xfId="1" applyFont="1" applyBorder="1" applyAlignment="1">
      <alignment horizontal="center" vertical="center"/>
    </xf>
    <xf numFmtId="0" fontId="81" fillId="0" borderId="4" xfId="1" applyFont="1" applyBorder="1" applyAlignment="1">
      <alignment horizontal="center" vertical="center"/>
    </xf>
    <xf numFmtId="0" fontId="81" fillId="0" borderId="5" xfId="1" applyFont="1" applyBorder="1" applyAlignment="1">
      <alignment horizontal="center" vertical="center"/>
    </xf>
    <xf numFmtId="0" fontId="81" fillId="0" borderId="6" xfId="1" applyFont="1" applyBorder="1" applyAlignment="1">
      <alignment horizontal="center" vertical="center"/>
    </xf>
    <xf numFmtId="0" fontId="130" fillId="0" borderId="3" xfId="1" applyFont="1" applyBorder="1" applyAlignment="1">
      <alignment horizontal="left" vertical="center"/>
    </xf>
    <xf numFmtId="165" fontId="85" fillId="0" borderId="5" xfId="2" applyNumberFormat="1" applyFont="1" applyBorder="1" applyAlignment="1">
      <alignment horizontal="center" vertical="center"/>
    </xf>
    <xf numFmtId="0" fontId="85" fillId="0" borderId="3" xfId="1" applyFont="1" applyBorder="1" applyAlignment="1">
      <alignment horizontal="left" vertical="center"/>
    </xf>
    <xf numFmtId="0" fontId="80" fillId="0" borderId="1" xfId="1" applyFont="1" applyBorder="1" applyAlignment="1">
      <alignment horizontal="left" vertical="center"/>
    </xf>
    <xf numFmtId="165" fontId="85" fillId="0" borderId="1" xfId="2" applyNumberFormat="1" applyFont="1" applyBorder="1" applyAlignment="1">
      <alignment horizontal="left" vertical="center" wrapText="1"/>
    </xf>
    <xf numFmtId="165" fontId="31" fillId="0" borderId="4" xfId="2" applyNumberFormat="1" applyFont="1" applyBorder="1" applyAlignment="1">
      <alignment horizontal="left" vertical="center"/>
    </xf>
    <xf numFmtId="165" fontId="31" fillId="0" borderId="5" xfId="2" applyNumberFormat="1" applyFont="1" applyBorder="1" applyAlignment="1">
      <alignment horizontal="left" vertical="center"/>
    </xf>
    <xf numFmtId="165" fontId="31" fillId="0" borderId="6" xfId="2" applyNumberFormat="1" applyFont="1" applyBorder="1" applyAlignment="1">
      <alignment horizontal="left" vertical="center"/>
    </xf>
    <xf numFmtId="0" fontId="87" fillId="0" borderId="5" xfId="1" applyFont="1" applyBorder="1" applyAlignment="1">
      <alignment horizontal="center" vertical="center" wrapText="1"/>
    </xf>
    <xf numFmtId="165" fontId="79" fillId="0" borderId="5" xfId="2" applyNumberFormat="1" applyFont="1" applyBorder="1" applyAlignment="1">
      <alignment horizontal="center"/>
    </xf>
    <xf numFmtId="0" fontId="83" fillId="0" borderId="9" xfId="1" applyFont="1" applyBorder="1" applyAlignment="1">
      <alignment horizontal="center"/>
    </xf>
    <xf numFmtId="0" fontId="83" fillId="0" borderId="10" xfId="1" applyFont="1" applyBorder="1" applyAlignment="1">
      <alignment horizontal="center"/>
    </xf>
    <xf numFmtId="0" fontId="83" fillId="0" borderId="11" xfId="1" applyFont="1" applyBorder="1" applyAlignment="1">
      <alignment horizontal="center"/>
    </xf>
    <xf numFmtId="0" fontId="83" fillId="0" borderId="12" xfId="1" applyFont="1" applyBorder="1" applyAlignment="1">
      <alignment horizontal="center"/>
    </xf>
    <xf numFmtId="0" fontId="92" fillId="0" borderId="3" xfId="1" applyFont="1" applyBorder="1" applyAlignment="1">
      <alignment horizontal="left"/>
    </xf>
    <xf numFmtId="166" fontId="83" fillId="0" borderId="4" xfId="1" applyNumberFormat="1" applyFont="1" applyBorder="1" applyAlignment="1">
      <alignment horizontal="center"/>
    </xf>
    <xf numFmtId="166" fontId="83" fillId="0" borderId="5" xfId="1" applyNumberFormat="1" applyFont="1" applyBorder="1" applyAlignment="1">
      <alignment horizontal="center"/>
    </xf>
    <xf numFmtId="166" fontId="83" fillId="0" borderId="6" xfId="1" applyNumberFormat="1" applyFont="1" applyBorder="1" applyAlignment="1">
      <alignment horizontal="center"/>
    </xf>
    <xf numFmtId="165" fontId="79" fillId="0" borderId="0" xfId="2" applyNumberFormat="1" applyFont="1" applyAlignment="1">
      <alignment horizontal="center" vertical="center"/>
    </xf>
    <xf numFmtId="165" fontId="131" fillId="0" borderId="0" xfId="2" applyNumberFormat="1" applyFont="1" applyAlignment="1">
      <alignment horizontal="center" vertical="center"/>
    </xf>
    <xf numFmtId="0" fontId="129" fillId="0" borderId="3" xfId="1" applyFont="1" applyBorder="1" applyAlignment="1">
      <alignment horizontal="left"/>
    </xf>
    <xf numFmtId="0" fontId="129" fillId="0" borderId="13" xfId="1" applyFont="1" applyBorder="1" applyAlignment="1">
      <alignment horizontal="center"/>
    </xf>
    <xf numFmtId="165" fontId="122" fillId="0" borderId="0" xfId="2" applyNumberFormat="1" applyFont="1" applyAlignment="1">
      <alignment horizontal="center"/>
    </xf>
    <xf numFmtId="0" fontId="124" fillId="0" borderId="1" xfId="1" applyFont="1" applyBorder="1" applyAlignment="1">
      <alignment horizontal="left"/>
    </xf>
    <xf numFmtId="0" fontId="36" fillId="0" borderId="0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167" fontId="52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56" fillId="0" borderId="1" xfId="0" applyNumberFormat="1" applyFont="1" applyFill="1" applyBorder="1" applyAlignment="1" applyProtection="1">
      <alignment horizontal="center" vertical="center"/>
    </xf>
    <xf numFmtId="0" fontId="57" fillId="0" borderId="1" xfId="0" applyNumberFormat="1" applyFont="1" applyFill="1" applyBorder="1" applyAlignment="1" applyProtection="1">
      <alignment horizontal="center" vertical="center"/>
    </xf>
    <xf numFmtId="0" fontId="57" fillId="0" borderId="1" xfId="0" applyNumberFormat="1" applyFont="1" applyFill="1" applyBorder="1" applyAlignment="1" applyProtection="1">
      <alignment horizontal="center"/>
    </xf>
    <xf numFmtId="0" fontId="54" fillId="0" borderId="1" xfId="0" applyFont="1" applyFill="1" applyBorder="1" applyAlignment="1">
      <alignment horizontal="center" vertical="center" wrapText="1"/>
    </xf>
    <xf numFmtId="1" fontId="101" fillId="0" borderId="1" xfId="0" applyNumberFormat="1" applyFont="1" applyBorder="1" applyAlignment="1">
      <alignment horizontal="left" vertical="center"/>
    </xf>
    <xf numFmtId="0" fontId="44" fillId="0" borderId="1" xfId="1" applyFont="1" applyBorder="1" applyAlignment="1">
      <alignment vertical="center" wrapText="1"/>
    </xf>
    <xf numFmtId="2" fontId="44" fillId="0" borderId="1" xfId="1" applyNumberFormat="1" applyFont="1" applyBorder="1" applyAlignment="1">
      <alignment horizontal="right" wrapText="1"/>
    </xf>
    <xf numFmtId="17" fontId="69" fillId="0" borderId="0" xfId="0" applyNumberFormat="1" applyFont="1" applyAlignment="1">
      <alignment horizontal="left" vertical="center"/>
    </xf>
  </cellXfs>
  <cellStyles count="8">
    <cellStyle name="Comma 2" xfId="3"/>
    <cellStyle name="Comma 3" xfId="4"/>
    <cellStyle name="Comma 4" xfId="2"/>
    <cellStyle name="Normal" xfId="0" builtinId="0"/>
    <cellStyle name="Normal 2" xfId="5"/>
    <cellStyle name="Normal 3" xfId="6"/>
    <cellStyle name="Normal 4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CITS\Downloads\MR%20DCB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MR CODE"/>
      <sheetName val="PIVTBL PASTE"/>
      <sheetName val="BADANAVALU"/>
      <sheetName val="THAGADURU"/>
      <sheetName val="HULLAHALLI"/>
      <sheetName val="HURA"/>
      <sheetName val="CHANDRAVADI"/>
      <sheetName val="DIFF"/>
    </sheetNames>
    <sheetDataSet>
      <sheetData sheetId="0"/>
      <sheetData sheetId="1"/>
      <sheetData sheetId="2">
        <row r="3">
          <cell r="B3">
            <v>301</v>
          </cell>
          <cell r="C3">
            <v>301</v>
          </cell>
          <cell r="D3">
            <v>301</v>
          </cell>
          <cell r="E3">
            <v>4998</v>
          </cell>
          <cell r="F3">
            <v>575595.71</v>
          </cell>
          <cell r="G3">
            <v>48283.14</v>
          </cell>
          <cell r="H3">
            <v>19042</v>
          </cell>
          <cell r="I3">
            <v>40102.120000000003</v>
          </cell>
          <cell r="J3">
            <v>564734.73</v>
          </cell>
        </row>
        <row r="4">
          <cell r="B4">
            <v>860</v>
          </cell>
          <cell r="C4">
            <v>787</v>
          </cell>
          <cell r="D4">
            <v>787</v>
          </cell>
          <cell r="E4">
            <v>20556</v>
          </cell>
          <cell r="F4">
            <v>459130.64</v>
          </cell>
          <cell r="G4">
            <v>153159</v>
          </cell>
          <cell r="H4">
            <v>153800</v>
          </cell>
          <cell r="I4">
            <v>0</v>
          </cell>
          <cell r="J4">
            <v>458489.64</v>
          </cell>
        </row>
        <row r="5">
          <cell r="B5">
            <v>16</v>
          </cell>
          <cell r="C5">
            <v>16</v>
          </cell>
          <cell r="D5">
            <v>16</v>
          </cell>
          <cell r="E5">
            <v>2937</v>
          </cell>
          <cell r="F5">
            <v>63343.96</v>
          </cell>
          <cell r="G5">
            <v>32596.04</v>
          </cell>
          <cell r="H5">
            <v>32625</v>
          </cell>
          <cell r="I5">
            <v>0</v>
          </cell>
          <cell r="J5">
            <v>63315</v>
          </cell>
        </row>
        <row r="6">
          <cell r="B6">
            <v>7</v>
          </cell>
          <cell r="C6">
            <v>6</v>
          </cell>
          <cell r="D6">
            <v>6</v>
          </cell>
          <cell r="E6">
            <v>757</v>
          </cell>
          <cell r="F6">
            <v>3572.35</v>
          </cell>
          <cell r="G6">
            <v>6887</v>
          </cell>
          <cell r="H6">
            <v>6914</v>
          </cell>
          <cell r="I6">
            <v>0</v>
          </cell>
          <cell r="J6">
            <v>3545.35</v>
          </cell>
        </row>
        <row r="8">
          <cell r="B8">
            <v>977</v>
          </cell>
          <cell r="C8">
            <v>973</v>
          </cell>
          <cell r="D8">
            <v>973</v>
          </cell>
          <cell r="E8">
            <v>21151</v>
          </cell>
          <cell r="F8">
            <v>5763790.8300000001</v>
          </cell>
          <cell r="G8">
            <v>207606.14</v>
          </cell>
          <cell r="H8">
            <v>89912</v>
          </cell>
          <cell r="I8">
            <v>156970.5</v>
          </cell>
          <cell r="J8">
            <v>5724514.4699999997</v>
          </cell>
        </row>
        <row r="9">
          <cell r="B9">
            <v>1197</v>
          </cell>
          <cell r="C9">
            <v>1068</v>
          </cell>
          <cell r="D9">
            <v>1083</v>
          </cell>
          <cell r="E9">
            <v>24386</v>
          </cell>
          <cell r="F9">
            <v>650280.78</v>
          </cell>
          <cell r="G9">
            <v>193613</v>
          </cell>
          <cell r="H9">
            <v>199550</v>
          </cell>
          <cell r="I9">
            <v>0</v>
          </cell>
          <cell r="J9">
            <v>644343.78</v>
          </cell>
        </row>
        <row r="10">
          <cell r="B10">
            <v>42</v>
          </cell>
          <cell r="C10">
            <v>37</v>
          </cell>
          <cell r="D10">
            <v>38</v>
          </cell>
          <cell r="E10">
            <v>9999</v>
          </cell>
          <cell r="F10">
            <v>197474.5</v>
          </cell>
          <cell r="G10">
            <v>108215</v>
          </cell>
          <cell r="H10">
            <v>149652</v>
          </cell>
          <cell r="I10">
            <v>0</v>
          </cell>
          <cell r="J10">
            <v>156037.5</v>
          </cell>
        </row>
        <row r="11">
          <cell r="B11">
            <v>16</v>
          </cell>
          <cell r="C11">
            <v>11</v>
          </cell>
          <cell r="D11">
            <v>13</v>
          </cell>
          <cell r="E11">
            <v>1523</v>
          </cell>
          <cell r="F11">
            <v>8070.3700000000008</v>
          </cell>
          <cell r="G11">
            <v>15375</v>
          </cell>
          <cell r="H11">
            <v>15797</v>
          </cell>
          <cell r="I11">
            <v>0</v>
          </cell>
          <cell r="J11">
            <v>7648.37</v>
          </cell>
        </row>
        <row r="13">
          <cell r="B13">
            <v>438</v>
          </cell>
          <cell r="C13">
            <v>438</v>
          </cell>
          <cell r="D13">
            <v>438</v>
          </cell>
          <cell r="E13">
            <v>10465</v>
          </cell>
          <cell r="F13">
            <v>2075951.37</v>
          </cell>
          <cell r="G13">
            <v>95668.81</v>
          </cell>
          <cell r="H13">
            <v>13393</v>
          </cell>
          <cell r="I13">
            <v>69368.78</v>
          </cell>
          <cell r="J13">
            <v>2088858.4</v>
          </cell>
        </row>
        <row r="14">
          <cell r="B14">
            <v>1066</v>
          </cell>
          <cell r="C14">
            <v>906</v>
          </cell>
          <cell r="D14">
            <v>907</v>
          </cell>
          <cell r="E14">
            <v>41582</v>
          </cell>
          <cell r="F14">
            <v>731390.4800000001</v>
          </cell>
          <cell r="G14">
            <v>315082</v>
          </cell>
          <cell r="H14">
            <v>278462</v>
          </cell>
          <cell r="I14">
            <v>712</v>
          </cell>
          <cell r="J14">
            <v>767298.4800000001</v>
          </cell>
        </row>
        <row r="15">
          <cell r="B15">
            <v>324</v>
          </cell>
          <cell r="C15">
            <v>253</v>
          </cell>
          <cell r="D15">
            <v>253</v>
          </cell>
          <cell r="E15">
            <v>11140</v>
          </cell>
          <cell r="F15">
            <v>282294.14</v>
          </cell>
          <cell r="G15">
            <v>142689.76</v>
          </cell>
          <cell r="H15">
            <v>143197</v>
          </cell>
          <cell r="I15">
            <v>496.81</v>
          </cell>
          <cell r="J15">
            <v>281290.08999999997</v>
          </cell>
        </row>
        <row r="16">
          <cell r="B16">
            <v>35</v>
          </cell>
          <cell r="C16">
            <v>20</v>
          </cell>
          <cell r="D16">
            <v>21</v>
          </cell>
          <cell r="E16">
            <v>4764</v>
          </cell>
          <cell r="F16">
            <v>27130.63</v>
          </cell>
          <cell r="G16">
            <v>57966.99</v>
          </cell>
          <cell r="H16">
            <v>59475</v>
          </cell>
          <cell r="I16">
            <v>730</v>
          </cell>
          <cell r="J16">
            <v>24892.62</v>
          </cell>
        </row>
        <row r="18">
          <cell r="B18">
            <v>734</v>
          </cell>
          <cell r="C18">
            <v>734</v>
          </cell>
          <cell r="D18">
            <v>734</v>
          </cell>
          <cell r="E18">
            <v>15669</v>
          </cell>
          <cell r="F18">
            <v>3639238.47</v>
          </cell>
          <cell r="G18">
            <v>153273.91</v>
          </cell>
          <cell r="H18">
            <v>37541</v>
          </cell>
          <cell r="I18">
            <v>97862.080000000002</v>
          </cell>
          <cell r="J18">
            <v>3657109.3</v>
          </cell>
        </row>
        <row r="19">
          <cell r="B19">
            <v>1125</v>
          </cell>
          <cell r="C19">
            <v>1035</v>
          </cell>
          <cell r="D19">
            <v>1035</v>
          </cell>
          <cell r="E19">
            <v>24407</v>
          </cell>
          <cell r="F19">
            <v>512693.37</v>
          </cell>
          <cell r="G19">
            <v>194536.98</v>
          </cell>
          <cell r="H19">
            <v>197995</v>
          </cell>
          <cell r="I19">
            <v>0</v>
          </cell>
          <cell r="J19">
            <v>509235.35</v>
          </cell>
        </row>
        <row r="20">
          <cell r="B20">
            <v>87</v>
          </cell>
          <cell r="C20">
            <v>75</v>
          </cell>
          <cell r="D20">
            <v>75</v>
          </cell>
          <cell r="E20">
            <v>8639</v>
          </cell>
          <cell r="F20">
            <v>45719.1</v>
          </cell>
          <cell r="G20">
            <v>92414</v>
          </cell>
          <cell r="H20">
            <v>92617</v>
          </cell>
          <cell r="I20">
            <v>0</v>
          </cell>
          <cell r="J20">
            <v>45516.1</v>
          </cell>
        </row>
        <row r="21">
          <cell r="B21">
            <v>16</v>
          </cell>
          <cell r="C21">
            <v>9</v>
          </cell>
          <cell r="D21">
            <v>9</v>
          </cell>
          <cell r="E21">
            <v>650</v>
          </cell>
          <cell r="F21">
            <v>41383.74</v>
          </cell>
          <cell r="G21">
            <v>7962</v>
          </cell>
          <cell r="H21">
            <v>8356</v>
          </cell>
          <cell r="I21">
            <v>0</v>
          </cell>
          <cell r="J21">
            <v>40989.74</v>
          </cell>
        </row>
        <row r="23">
          <cell r="B23">
            <v>842</v>
          </cell>
          <cell r="C23">
            <v>840</v>
          </cell>
          <cell r="D23">
            <v>840</v>
          </cell>
          <cell r="E23">
            <v>24447</v>
          </cell>
          <cell r="F23">
            <v>9734204.6999999993</v>
          </cell>
          <cell r="G23">
            <v>253263.85</v>
          </cell>
          <cell r="H23">
            <v>33000</v>
          </cell>
          <cell r="I23">
            <v>187013.94</v>
          </cell>
          <cell r="J23">
            <v>9767454.6099999994</v>
          </cell>
        </row>
        <row r="24">
          <cell r="B24">
            <v>1372</v>
          </cell>
          <cell r="C24">
            <v>1194</v>
          </cell>
          <cell r="D24">
            <v>1194</v>
          </cell>
          <cell r="E24">
            <v>28159</v>
          </cell>
          <cell r="F24">
            <v>930769.12</v>
          </cell>
          <cell r="G24">
            <v>225368.01</v>
          </cell>
          <cell r="H24">
            <v>185144</v>
          </cell>
          <cell r="I24">
            <v>0</v>
          </cell>
          <cell r="J24">
            <v>970993.13</v>
          </cell>
        </row>
        <row r="25">
          <cell r="B25">
            <v>44</v>
          </cell>
          <cell r="C25">
            <v>36</v>
          </cell>
          <cell r="D25">
            <v>36</v>
          </cell>
          <cell r="E25">
            <v>8942</v>
          </cell>
          <cell r="F25">
            <v>30590.48</v>
          </cell>
          <cell r="G25">
            <v>94383</v>
          </cell>
          <cell r="H25">
            <v>101558</v>
          </cell>
          <cell r="I25">
            <v>0</v>
          </cell>
          <cell r="J25">
            <v>23415.48</v>
          </cell>
        </row>
        <row r="26">
          <cell r="B26">
            <v>40</v>
          </cell>
          <cell r="C26">
            <v>32</v>
          </cell>
          <cell r="D26">
            <v>32</v>
          </cell>
          <cell r="E26">
            <v>3333</v>
          </cell>
          <cell r="F26">
            <v>68084.800000000003</v>
          </cell>
          <cell r="G26">
            <v>38634</v>
          </cell>
          <cell r="H26">
            <v>40365</v>
          </cell>
          <cell r="I26">
            <v>0</v>
          </cell>
          <cell r="J26">
            <v>66353.8</v>
          </cell>
        </row>
        <row r="28">
          <cell r="B28">
            <v>870</v>
          </cell>
          <cell r="C28">
            <v>870</v>
          </cell>
          <cell r="D28">
            <v>870</v>
          </cell>
          <cell r="E28">
            <v>16917</v>
          </cell>
          <cell r="F28">
            <v>7034389.2400000002</v>
          </cell>
          <cell r="G28">
            <v>190946.84</v>
          </cell>
          <cell r="H28">
            <v>23028</v>
          </cell>
          <cell r="I28">
            <v>132657.28</v>
          </cell>
          <cell r="J28">
            <v>7069650.7999999998</v>
          </cell>
        </row>
        <row r="29">
          <cell r="B29">
            <v>770</v>
          </cell>
          <cell r="C29">
            <v>679</v>
          </cell>
          <cell r="D29">
            <v>679</v>
          </cell>
          <cell r="E29">
            <v>17244</v>
          </cell>
          <cell r="F29">
            <v>407463.18</v>
          </cell>
          <cell r="G29">
            <v>140032.32999999999</v>
          </cell>
          <cell r="H29">
            <v>140932</v>
          </cell>
          <cell r="I29">
            <v>0</v>
          </cell>
          <cell r="J29">
            <v>406563.51</v>
          </cell>
        </row>
        <row r="30">
          <cell r="B30">
            <v>123</v>
          </cell>
          <cell r="C30">
            <v>95</v>
          </cell>
          <cell r="D30">
            <v>95</v>
          </cell>
          <cell r="E30">
            <v>10129</v>
          </cell>
          <cell r="F30">
            <v>212208.36000000002</v>
          </cell>
          <cell r="G30">
            <v>111035.47</v>
          </cell>
          <cell r="H30">
            <v>124930</v>
          </cell>
          <cell r="I30">
            <v>4466.9399999999996</v>
          </cell>
          <cell r="J30">
            <v>193846.88999999998</v>
          </cell>
        </row>
        <row r="31">
          <cell r="B31">
            <v>16</v>
          </cell>
          <cell r="C31">
            <v>12</v>
          </cell>
          <cell r="D31">
            <v>12</v>
          </cell>
          <cell r="E31">
            <v>4057</v>
          </cell>
          <cell r="F31">
            <v>-9033.69</v>
          </cell>
          <cell r="G31">
            <v>43787</v>
          </cell>
          <cell r="H31">
            <v>43794</v>
          </cell>
          <cell r="I31">
            <v>0</v>
          </cell>
          <cell r="J31">
            <v>-9040.69</v>
          </cell>
        </row>
        <row r="33">
          <cell r="B33">
            <v>991</v>
          </cell>
          <cell r="C33">
            <v>985</v>
          </cell>
          <cell r="D33">
            <v>985</v>
          </cell>
          <cell r="E33">
            <v>13220</v>
          </cell>
          <cell r="F33">
            <v>7302305.75</v>
          </cell>
          <cell r="G33">
            <v>179084.59</v>
          </cell>
          <cell r="H33">
            <v>54856</v>
          </cell>
          <cell r="I33">
            <v>120737.55</v>
          </cell>
          <cell r="J33">
            <v>7305796.79</v>
          </cell>
        </row>
        <row r="34">
          <cell r="B34">
            <v>547</v>
          </cell>
          <cell r="C34">
            <v>491</v>
          </cell>
          <cell r="D34">
            <v>491</v>
          </cell>
          <cell r="E34">
            <v>9392</v>
          </cell>
          <cell r="F34">
            <v>287355.13</v>
          </cell>
          <cell r="G34">
            <v>80445</v>
          </cell>
          <cell r="H34">
            <v>81803</v>
          </cell>
          <cell r="I34">
            <v>0</v>
          </cell>
          <cell r="J34">
            <v>285997.13</v>
          </cell>
        </row>
        <row r="35">
          <cell r="B35">
            <v>19</v>
          </cell>
          <cell r="C35">
            <v>15</v>
          </cell>
          <cell r="D35">
            <v>15</v>
          </cell>
          <cell r="E35">
            <v>4235</v>
          </cell>
          <cell r="F35">
            <v>-814.63</v>
          </cell>
          <cell r="G35">
            <v>44962</v>
          </cell>
          <cell r="H35">
            <v>44224</v>
          </cell>
          <cell r="I35">
            <v>0</v>
          </cell>
          <cell r="J35">
            <v>-76.63</v>
          </cell>
        </row>
        <row r="36">
          <cell r="B36">
            <v>10</v>
          </cell>
          <cell r="C36">
            <v>6</v>
          </cell>
          <cell r="D36">
            <v>6</v>
          </cell>
          <cell r="E36">
            <v>1709</v>
          </cell>
          <cell r="F36">
            <v>31606.01</v>
          </cell>
          <cell r="G36">
            <v>17111</v>
          </cell>
          <cell r="H36">
            <v>17113</v>
          </cell>
          <cell r="I36">
            <v>0</v>
          </cell>
          <cell r="J36">
            <v>31604.01</v>
          </cell>
        </row>
        <row r="38">
          <cell r="B38">
            <v>959</v>
          </cell>
          <cell r="C38">
            <v>959</v>
          </cell>
          <cell r="D38">
            <v>959</v>
          </cell>
          <cell r="E38">
            <v>21610</v>
          </cell>
          <cell r="F38">
            <v>7241216.3899999997</v>
          </cell>
          <cell r="G38">
            <v>229052.4</v>
          </cell>
          <cell r="H38">
            <v>40853</v>
          </cell>
          <cell r="I38">
            <v>148246.97</v>
          </cell>
          <cell r="J38">
            <v>7281168.8200000003</v>
          </cell>
        </row>
        <row r="39">
          <cell r="B39">
            <v>1035</v>
          </cell>
          <cell r="C39">
            <v>959</v>
          </cell>
          <cell r="D39">
            <v>959</v>
          </cell>
          <cell r="E39">
            <v>23358</v>
          </cell>
          <cell r="F39">
            <v>483329.22000000003</v>
          </cell>
          <cell r="G39">
            <v>187222</v>
          </cell>
          <cell r="H39">
            <v>187722</v>
          </cell>
          <cell r="I39">
            <v>0</v>
          </cell>
          <cell r="J39">
            <v>482829.22000000003</v>
          </cell>
        </row>
        <row r="40">
          <cell r="B40">
            <v>33</v>
          </cell>
          <cell r="C40">
            <v>27</v>
          </cell>
          <cell r="D40">
            <v>27</v>
          </cell>
          <cell r="E40">
            <v>1789</v>
          </cell>
          <cell r="F40">
            <v>27807.88</v>
          </cell>
          <cell r="G40">
            <v>22397</v>
          </cell>
          <cell r="H40">
            <v>21296</v>
          </cell>
          <cell r="I40">
            <v>0</v>
          </cell>
          <cell r="J40">
            <v>28908.880000000001</v>
          </cell>
        </row>
        <row r="41">
          <cell r="B41">
            <v>15</v>
          </cell>
          <cell r="C41">
            <v>13</v>
          </cell>
          <cell r="D41">
            <v>13</v>
          </cell>
          <cell r="E41">
            <v>2076</v>
          </cell>
          <cell r="F41">
            <v>36768.39</v>
          </cell>
          <cell r="G41">
            <v>24050</v>
          </cell>
          <cell r="H41">
            <v>23040</v>
          </cell>
          <cell r="I41">
            <v>0</v>
          </cell>
          <cell r="J41">
            <v>37778.39</v>
          </cell>
        </row>
        <row r="43">
          <cell r="B43">
            <v>985</v>
          </cell>
          <cell r="C43">
            <v>984</v>
          </cell>
          <cell r="D43">
            <v>984</v>
          </cell>
          <cell r="E43">
            <v>17950</v>
          </cell>
          <cell r="F43">
            <v>3630397.18</v>
          </cell>
          <cell r="G43">
            <v>180017.48</v>
          </cell>
          <cell r="H43">
            <v>50505</v>
          </cell>
          <cell r="I43">
            <v>132065.42000000001</v>
          </cell>
          <cell r="J43">
            <v>3627844.24</v>
          </cell>
        </row>
        <row r="44">
          <cell r="B44">
            <v>1078</v>
          </cell>
          <cell r="C44">
            <v>964</v>
          </cell>
          <cell r="D44">
            <v>964</v>
          </cell>
          <cell r="E44">
            <v>22185</v>
          </cell>
          <cell r="F44">
            <v>439860.45</v>
          </cell>
          <cell r="G44">
            <v>182633.37</v>
          </cell>
          <cell r="H44">
            <v>185991</v>
          </cell>
          <cell r="I44">
            <v>508</v>
          </cell>
          <cell r="J44">
            <v>435994.82</v>
          </cell>
        </row>
        <row r="45">
          <cell r="B45">
            <v>41</v>
          </cell>
          <cell r="C45">
            <v>38</v>
          </cell>
          <cell r="D45">
            <v>38</v>
          </cell>
          <cell r="E45">
            <v>10983</v>
          </cell>
          <cell r="F45">
            <v>28758.58</v>
          </cell>
          <cell r="G45">
            <v>113905</v>
          </cell>
          <cell r="H45">
            <v>114155</v>
          </cell>
          <cell r="I45">
            <v>0</v>
          </cell>
          <cell r="J45">
            <v>28508.58</v>
          </cell>
        </row>
        <row r="46">
          <cell r="B46">
            <v>14</v>
          </cell>
          <cell r="C46">
            <v>10</v>
          </cell>
          <cell r="D46">
            <v>10</v>
          </cell>
          <cell r="E46">
            <v>1274</v>
          </cell>
          <cell r="F46">
            <v>15769.63</v>
          </cell>
          <cell r="G46">
            <v>14661</v>
          </cell>
          <cell r="H46">
            <v>17522</v>
          </cell>
          <cell r="I46">
            <v>0</v>
          </cell>
          <cell r="J46">
            <v>12908.63</v>
          </cell>
        </row>
        <row r="48">
          <cell r="B48">
            <v>1009</v>
          </cell>
          <cell r="C48">
            <v>1009</v>
          </cell>
          <cell r="D48">
            <v>1009</v>
          </cell>
          <cell r="E48">
            <v>21467</v>
          </cell>
          <cell r="F48">
            <v>4223465.4000000004</v>
          </cell>
          <cell r="G48">
            <v>195647.29</v>
          </cell>
          <cell r="H48">
            <v>78395</v>
          </cell>
          <cell r="I48">
            <v>117226.08</v>
          </cell>
          <cell r="J48">
            <v>4223491.6100000003</v>
          </cell>
        </row>
        <row r="49">
          <cell r="B49">
            <v>1346</v>
          </cell>
          <cell r="C49">
            <v>1138</v>
          </cell>
          <cell r="D49">
            <v>1161</v>
          </cell>
          <cell r="E49">
            <v>27071</v>
          </cell>
          <cell r="F49">
            <v>751293.18</v>
          </cell>
          <cell r="G49">
            <v>217838</v>
          </cell>
          <cell r="H49">
            <v>227188</v>
          </cell>
          <cell r="I49">
            <v>400</v>
          </cell>
          <cell r="J49">
            <v>741543.18</v>
          </cell>
        </row>
        <row r="50">
          <cell r="B50">
            <v>17</v>
          </cell>
          <cell r="C50">
            <v>12</v>
          </cell>
          <cell r="D50">
            <v>15</v>
          </cell>
          <cell r="E50">
            <v>5922</v>
          </cell>
          <cell r="F50">
            <v>38723.519999999997</v>
          </cell>
          <cell r="G50">
            <v>62664</v>
          </cell>
          <cell r="H50">
            <v>61501</v>
          </cell>
          <cell r="I50">
            <v>0</v>
          </cell>
          <cell r="J50">
            <v>39886.519999999997</v>
          </cell>
        </row>
        <row r="51">
          <cell r="B51">
            <v>8</v>
          </cell>
          <cell r="C51">
            <v>7</v>
          </cell>
          <cell r="D51">
            <v>7</v>
          </cell>
          <cell r="E51">
            <v>592</v>
          </cell>
          <cell r="F51">
            <v>514</v>
          </cell>
          <cell r="G51">
            <v>6320</v>
          </cell>
          <cell r="H51">
            <v>6525</v>
          </cell>
          <cell r="I51">
            <v>0</v>
          </cell>
          <cell r="J51">
            <v>309</v>
          </cell>
        </row>
        <row r="53">
          <cell r="B53">
            <v>1014</v>
          </cell>
          <cell r="C53">
            <v>1004</v>
          </cell>
          <cell r="D53">
            <v>1004</v>
          </cell>
          <cell r="E53">
            <v>12168</v>
          </cell>
          <cell r="F53">
            <v>9061762.4299999997</v>
          </cell>
          <cell r="G53">
            <v>176685.8</v>
          </cell>
          <cell r="H53">
            <v>35417</v>
          </cell>
          <cell r="I53">
            <v>95097.14</v>
          </cell>
          <cell r="J53">
            <v>9107934.0899999999</v>
          </cell>
        </row>
        <row r="54">
          <cell r="B54">
            <v>967</v>
          </cell>
          <cell r="C54">
            <v>882</v>
          </cell>
          <cell r="D54">
            <v>882</v>
          </cell>
          <cell r="E54">
            <v>18083</v>
          </cell>
          <cell r="F54">
            <v>556906.74</v>
          </cell>
          <cell r="G54">
            <v>143512.46</v>
          </cell>
          <cell r="H54">
            <v>143914</v>
          </cell>
          <cell r="I54">
            <v>0</v>
          </cell>
          <cell r="J54">
            <v>556505.19999999995</v>
          </cell>
        </row>
        <row r="55">
          <cell r="B55">
            <v>42</v>
          </cell>
          <cell r="C55">
            <v>38</v>
          </cell>
          <cell r="D55">
            <v>38</v>
          </cell>
          <cell r="E55">
            <v>12261</v>
          </cell>
          <cell r="F55">
            <v>47394.79</v>
          </cell>
          <cell r="G55">
            <v>123653</v>
          </cell>
          <cell r="H55">
            <v>124669</v>
          </cell>
          <cell r="I55">
            <v>0</v>
          </cell>
          <cell r="J55">
            <v>46378.79</v>
          </cell>
        </row>
        <row r="56">
          <cell r="B56">
            <v>28</v>
          </cell>
          <cell r="C56">
            <v>22</v>
          </cell>
          <cell r="D56">
            <v>22</v>
          </cell>
          <cell r="E56">
            <v>4077</v>
          </cell>
          <cell r="F56">
            <v>19790.599999999999</v>
          </cell>
          <cell r="G56">
            <v>41239</v>
          </cell>
          <cell r="H56">
            <v>41248</v>
          </cell>
          <cell r="I56">
            <v>0</v>
          </cell>
          <cell r="J56">
            <v>19781.599999999999</v>
          </cell>
        </row>
        <row r="58">
          <cell r="B58">
            <v>1046</v>
          </cell>
          <cell r="C58">
            <v>1045</v>
          </cell>
          <cell r="D58">
            <v>1045</v>
          </cell>
          <cell r="E58">
            <v>26138</v>
          </cell>
          <cell r="F58">
            <v>456837.02</v>
          </cell>
          <cell r="G58">
            <v>200591.88</v>
          </cell>
          <cell r="H58">
            <v>24459</v>
          </cell>
          <cell r="I58">
            <v>176767.8</v>
          </cell>
          <cell r="J58">
            <v>456202.1</v>
          </cell>
        </row>
        <row r="59">
          <cell r="B59">
            <v>840</v>
          </cell>
          <cell r="C59">
            <v>718</v>
          </cell>
          <cell r="D59">
            <v>718</v>
          </cell>
          <cell r="E59">
            <v>16929</v>
          </cell>
          <cell r="F59">
            <v>383083.85000000003</v>
          </cell>
          <cell r="G59">
            <v>130943.51</v>
          </cell>
          <cell r="H59">
            <v>133138</v>
          </cell>
          <cell r="I59">
            <v>0</v>
          </cell>
          <cell r="J59">
            <v>380889.36000000004</v>
          </cell>
        </row>
        <row r="60">
          <cell r="B60">
            <v>37</v>
          </cell>
          <cell r="C60">
            <v>33</v>
          </cell>
          <cell r="D60">
            <v>33</v>
          </cell>
          <cell r="E60">
            <v>7437</v>
          </cell>
          <cell r="F60">
            <v>18015.18</v>
          </cell>
          <cell r="G60">
            <v>77072</v>
          </cell>
          <cell r="H60">
            <v>80627</v>
          </cell>
          <cell r="I60">
            <v>0</v>
          </cell>
          <cell r="J60">
            <v>14460.18</v>
          </cell>
        </row>
        <row r="61">
          <cell r="B61">
            <v>22</v>
          </cell>
          <cell r="C61">
            <v>20</v>
          </cell>
          <cell r="D61">
            <v>20</v>
          </cell>
          <cell r="E61">
            <v>2614</v>
          </cell>
          <cell r="F61">
            <v>8326.67</v>
          </cell>
          <cell r="G61">
            <v>28774</v>
          </cell>
          <cell r="H61">
            <v>30697</v>
          </cell>
          <cell r="I61">
            <v>0</v>
          </cell>
          <cell r="J61">
            <v>6403.67</v>
          </cell>
        </row>
        <row r="65">
          <cell r="B65">
            <v>81</v>
          </cell>
          <cell r="C65">
            <v>81</v>
          </cell>
          <cell r="D65">
            <v>81</v>
          </cell>
          <cell r="E65">
            <v>1806</v>
          </cell>
          <cell r="F65">
            <v>481137.55</v>
          </cell>
          <cell r="G65">
            <v>17217.96</v>
          </cell>
          <cell r="H65">
            <v>4400</v>
          </cell>
          <cell r="I65">
            <v>13383.92</v>
          </cell>
          <cell r="J65">
            <v>480571.59</v>
          </cell>
        </row>
        <row r="66">
          <cell r="B66">
            <v>151</v>
          </cell>
          <cell r="C66">
            <v>124</v>
          </cell>
          <cell r="D66">
            <v>124</v>
          </cell>
          <cell r="E66">
            <v>3916</v>
          </cell>
          <cell r="F66">
            <v>66405.89</v>
          </cell>
          <cell r="G66">
            <v>29233</v>
          </cell>
          <cell r="H66">
            <v>26479</v>
          </cell>
          <cell r="I66">
            <v>0</v>
          </cell>
          <cell r="J66">
            <v>69159.89</v>
          </cell>
        </row>
        <row r="67">
          <cell r="B67">
            <v>5</v>
          </cell>
          <cell r="C67">
            <v>4</v>
          </cell>
          <cell r="D67">
            <v>4</v>
          </cell>
          <cell r="E67">
            <v>22</v>
          </cell>
          <cell r="F67">
            <v>-4.28</v>
          </cell>
          <cell r="G67">
            <v>573</v>
          </cell>
          <cell r="H67">
            <v>569</v>
          </cell>
          <cell r="I67">
            <v>0</v>
          </cell>
          <cell r="J67">
            <v>-0.28000000000000003</v>
          </cell>
        </row>
        <row r="68">
          <cell r="B68">
            <v>3</v>
          </cell>
          <cell r="C68">
            <v>1</v>
          </cell>
          <cell r="D68">
            <v>1</v>
          </cell>
          <cell r="E68">
            <v>30</v>
          </cell>
          <cell r="F68">
            <v>3496.8</v>
          </cell>
          <cell r="G68">
            <v>319</v>
          </cell>
          <cell r="H68">
            <v>698</v>
          </cell>
          <cell r="I68">
            <v>0</v>
          </cell>
          <cell r="J68">
            <v>3117.8</v>
          </cell>
        </row>
        <row r="70">
          <cell r="B70">
            <v>646</v>
          </cell>
          <cell r="C70">
            <v>644</v>
          </cell>
          <cell r="D70">
            <v>644</v>
          </cell>
          <cell r="E70">
            <v>12717</v>
          </cell>
          <cell r="F70">
            <v>6350321.0800000001</v>
          </cell>
          <cell r="G70">
            <v>147282.54</v>
          </cell>
          <cell r="H70">
            <v>73623</v>
          </cell>
          <cell r="I70">
            <v>85955.7</v>
          </cell>
          <cell r="J70">
            <v>6338024.9199999999</v>
          </cell>
        </row>
        <row r="71">
          <cell r="B71">
            <v>1261</v>
          </cell>
          <cell r="C71">
            <v>1105</v>
          </cell>
          <cell r="D71">
            <v>1134</v>
          </cell>
          <cell r="E71">
            <v>33101</v>
          </cell>
          <cell r="F71">
            <v>911633.42</v>
          </cell>
          <cell r="G71">
            <v>243672.98</v>
          </cell>
          <cell r="H71">
            <v>251194</v>
          </cell>
          <cell r="I71">
            <v>100</v>
          </cell>
          <cell r="J71">
            <v>904012.4</v>
          </cell>
        </row>
        <row r="72">
          <cell r="B72">
            <v>56</v>
          </cell>
          <cell r="C72">
            <v>44</v>
          </cell>
          <cell r="D72">
            <v>44</v>
          </cell>
          <cell r="E72">
            <v>9539</v>
          </cell>
          <cell r="F72">
            <v>27195.18</v>
          </cell>
          <cell r="G72">
            <v>100244</v>
          </cell>
          <cell r="H72">
            <v>95611</v>
          </cell>
          <cell r="I72">
            <v>13785</v>
          </cell>
          <cell r="J72">
            <v>18043.18</v>
          </cell>
        </row>
        <row r="73">
          <cell r="B73">
            <v>16</v>
          </cell>
          <cell r="C73">
            <v>12</v>
          </cell>
          <cell r="D73">
            <v>12</v>
          </cell>
          <cell r="E73">
            <v>2054</v>
          </cell>
          <cell r="F73">
            <v>4870.58</v>
          </cell>
          <cell r="G73">
            <v>23161.03</v>
          </cell>
          <cell r="H73">
            <v>24044</v>
          </cell>
          <cell r="I73">
            <v>-16380</v>
          </cell>
          <cell r="J73">
            <v>20367.61</v>
          </cell>
        </row>
        <row r="75">
          <cell r="B75">
            <v>565</v>
          </cell>
          <cell r="C75">
            <v>565</v>
          </cell>
          <cell r="D75">
            <v>565</v>
          </cell>
          <cell r="E75">
            <v>10236</v>
          </cell>
          <cell r="F75">
            <v>1884533.2</v>
          </cell>
          <cell r="G75">
            <v>101798.2</v>
          </cell>
          <cell r="H75">
            <v>19145</v>
          </cell>
          <cell r="I75">
            <v>69280.009999999995</v>
          </cell>
          <cell r="J75">
            <v>1897906.39</v>
          </cell>
        </row>
        <row r="76">
          <cell r="B76">
            <v>1076</v>
          </cell>
          <cell r="C76">
            <v>978</v>
          </cell>
          <cell r="D76">
            <v>978</v>
          </cell>
          <cell r="E76">
            <v>20172</v>
          </cell>
          <cell r="F76">
            <v>432048.48</v>
          </cell>
          <cell r="G76">
            <v>176702</v>
          </cell>
          <cell r="H76">
            <v>178139</v>
          </cell>
          <cell r="I76">
            <v>0</v>
          </cell>
          <cell r="J76">
            <v>430611.48</v>
          </cell>
        </row>
        <row r="77">
          <cell r="B77">
            <v>33</v>
          </cell>
          <cell r="C77">
            <v>27</v>
          </cell>
          <cell r="D77">
            <v>27</v>
          </cell>
          <cell r="E77">
            <v>3061</v>
          </cell>
          <cell r="F77">
            <v>14955.8</v>
          </cell>
          <cell r="G77">
            <v>33853</v>
          </cell>
          <cell r="H77">
            <v>34073</v>
          </cell>
          <cell r="I77">
            <v>0</v>
          </cell>
          <cell r="J77">
            <v>14735.8</v>
          </cell>
        </row>
        <row r="78">
          <cell r="B78">
            <v>5</v>
          </cell>
          <cell r="C78">
            <v>3</v>
          </cell>
          <cell r="D78">
            <v>3</v>
          </cell>
          <cell r="E78">
            <v>1740</v>
          </cell>
          <cell r="F78">
            <v>7911.72</v>
          </cell>
          <cell r="G78">
            <v>14816</v>
          </cell>
          <cell r="H78">
            <v>14840</v>
          </cell>
          <cell r="I78">
            <v>0</v>
          </cell>
          <cell r="J78">
            <v>7887.72</v>
          </cell>
        </row>
        <row r="80">
          <cell r="B80">
            <v>1118</v>
          </cell>
          <cell r="C80">
            <v>1114</v>
          </cell>
          <cell r="D80">
            <v>1114</v>
          </cell>
          <cell r="E80">
            <v>21482</v>
          </cell>
          <cell r="F80">
            <v>3037978.23</v>
          </cell>
          <cell r="G80">
            <v>199421.57</v>
          </cell>
          <cell r="H80">
            <v>55985</v>
          </cell>
          <cell r="I80">
            <v>163385.67000000001</v>
          </cell>
          <cell r="J80">
            <v>3018029.13</v>
          </cell>
        </row>
        <row r="81">
          <cell r="B81">
            <v>1067</v>
          </cell>
          <cell r="C81">
            <v>978</v>
          </cell>
          <cell r="D81">
            <v>978</v>
          </cell>
          <cell r="E81">
            <v>23698</v>
          </cell>
          <cell r="F81">
            <v>406443.34</v>
          </cell>
          <cell r="G81">
            <v>200168.62</v>
          </cell>
          <cell r="H81">
            <v>191321</v>
          </cell>
          <cell r="I81">
            <v>10370.16</v>
          </cell>
          <cell r="J81">
            <v>404920.8</v>
          </cell>
        </row>
        <row r="82">
          <cell r="B82">
            <v>84</v>
          </cell>
          <cell r="C82">
            <v>74</v>
          </cell>
          <cell r="D82">
            <v>74</v>
          </cell>
          <cell r="E82">
            <v>9572</v>
          </cell>
          <cell r="F82">
            <v>99428.19</v>
          </cell>
          <cell r="G82">
            <v>105666</v>
          </cell>
          <cell r="H82">
            <v>106364</v>
          </cell>
          <cell r="I82">
            <v>-10873</v>
          </cell>
          <cell r="J82">
            <v>109603.19</v>
          </cell>
        </row>
        <row r="83">
          <cell r="B83">
            <v>18</v>
          </cell>
          <cell r="C83">
            <v>13</v>
          </cell>
          <cell r="D83">
            <v>13</v>
          </cell>
          <cell r="E83">
            <v>3229</v>
          </cell>
          <cell r="F83">
            <v>23691.38</v>
          </cell>
          <cell r="G83">
            <v>36236</v>
          </cell>
          <cell r="H83">
            <v>36306</v>
          </cell>
          <cell r="I83">
            <v>0</v>
          </cell>
          <cell r="J83">
            <v>23621.38</v>
          </cell>
        </row>
        <row r="85">
          <cell r="B85">
            <v>670</v>
          </cell>
          <cell r="C85">
            <v>669</v>
          </cell>
          <cell r="D85">
            <v>669</v>
          </cell>
          <cell r="E85">
            <v>13080</v>
          </cell>
          <cell r="F85">
            <v>1874519.79</v>
          </cell>
          <cell r="G85">
            <v>119081.67</v>
          </cell>
          <cell r="H85">
            <v>33427</v>
          </cell>
          <cell r="I85">
            <v>98024.6</v>
          </cell>
          <cell r="J85">
            <v>1862149.86</v>
          </cell>
        </row>
        <row r="86">
          <cell r="B86">
            <v>891</v>
          </cell>
          <cell r="C86">
            <v>785</v>
          </cell>
          <cell r="D86">
            <v>785</v>
          </cell>
          <cell r="E86">
            <v>20667</v>
          </cell>
          <cell r="F86">
            <v>408390.26</v>
          </cell>
          <cell r="G86">
            <v>152067</v>
          </cell>
          <cell r="H86">
            <v>128591</v>
          </cell>
          <cell r="I86">
            <v>-250</v>
          </cell>
          <cell r="J86">
            <v>432116.26</v>
          </cell>
        </row>
        <row r="87">
          <cell r="B87">
            <v>21</v>
          </cell>
          <cell r="C87">
            <v>15</v>
          </cell>
          <cell r="D87">
            <v>15</v>
          </cell>
          <cell r="E87">
            <v>2514</v>
          </cell>
          <cell r="F87">
            <v>10780.95</v>
          </cell>
          <cell r="G87">
            <v>26965</v>
          </cell>
          <cell r="H87">
            <v>26976</v>
          </cell>
          <cell r="I87">
            <v>0</v>
          </cell>
          <cell r="J87">
            <v>10769.95</v>
          </cell>
        </row>
        <row r="88">
          <cell r="B88">
            <v>14</v>
          </cell>
          <cell r="C88">
            <v>12</v>
          </cell>
          <cell r="D88">
            <v>12</v>
          </cell>
          <cell r="E88">
            <v>1624</v>
          </cell>
          <cell r="F88">
            <v>22351.65</v>
          </cell>
          <cell r="G88">
            <v>17090.96</v>
          </cell>
          <cell r="H88">
            <v>17980</v>
          </cell>
          <cell r="I88">
            <v>0</v>
          </cell>
          <cell r="J88">
            <v>21462.61</v>
          </cell>
        </row>
        <row r="90">
          <cell r="B90">
            <v>835</v>
          </cell>
          <cell r="C90">
            <v>834</v>
          </cell>
          <cell r="D90">
            <v>834</v>
          </cell>
          <cell r="E90">
            <v>13849</v>
          </cell>
          <cell r="F90">
            <v>8165083.5700000003</v>
          </cell>
          <cell r="G90">
            <v>165872.03</v>
          </cell>
          <cell r="H90">
            <v>73979</v>
          </cell>
          <cell r="I90">
            <v>99977.35</v>
          </cell>
          <cell r="J90">
            <v>8156999.25</v>
          </cell>
        </row>
        <row r="91">
          <cell r="B91">
            <v>1347</v>
          </cell>
          <cell r="C91">
            <v>1163</v>
          </cell>
          <cell r="D91">
            <v>1193</v>
          </cell>
          <cell r="E91">
            <v>33704</v>
          </cell>
          <cell r="F91">
            <v>649143.41999999993</v>
          </cell>
          <cell r="G91">
            <v>256248.02</v>
          </cell>
          <cell r="H91">
            <v>272974</v>
          </cell>
          <cell r="I91">
            <v>0</v>
          </cell>
          <cell r="J91">
            <v>632417.43999999994</v>
          </cell>
        </row>
        <row r="92">
          <cell r="B92">
            <v>161</v>
          </cell>
          <cell r="C92">
            <v>145</v>
          </cell>
          <cell r="D92">
            <v>147</v>
          </cell>
          <cell r="E92">
            <v>11204</v>
          </cell>
          <cell r="F92">
            <v>151640.98000000001</v>
          </cell>
          <cell r="G92">
            <v>127675.45000000001</v>
          </cell>
          <cell r="H92">
            <v>128670</v>
          </cell>
          <cell r="I92">
            <v>1735.35</v>
          </cell>
          <cell r="J92">
            <v>148911.07999999999</v>
          </cell>
        </row>
        <row r="93">
          <cell r="B93">
            <v>20</v>
          </cell>
          <cell r="C93">
            <v>8</v>
          </cell>
          <cell r="D93">
            <v>9</v>
          </cell>
          <cell r="E93">
            <v>2386</v>
          </cell>
          <cell r="F93">
            <v>-3486.76</v>
          </cell>
          <cell r="G93">
            <v>23421</v>
          </cell>
          <cell r="H93">
            <v>22557</v>
          </cell>
          <cell r="I93">
            <v>2758</v>
          </cell>
          <cell r="J93">
            <v>-5380.76</v>
          </cell>
        </row>
        <row r="95">
          <cell r="B95">
            <v>562</v>
          </cell>
          <cell r="C95">
            <v>562</v>
          </cell>
          <cell r="D95">
            <v>562</v>
          </cell>
          <cell r="E95">
            <v>13340</v>
          </cell>
          <cell r="F95">
            <v>3478976.48</v>
          </cell>
          <cell r="G95">
            <v>124770.96</v>
          </cell>
          <cell r="H95">
            <v>58079</v>
          </cell>
          <cell r="I95">
            <v>82716.77</v>
          </cell>
          <cell r="J95">
            <v>3462951.67</v>
          </cell>
        </row>
        <row r="96">
          <cell r="B96">
            <v>1097</v>
          </cell>
          <cell r="C96">
            <v>959</v>
          </cell>
          <cell r="D96">
            <v>984</v>
          </cell>
          <cell r="E96">
            <v>27076</v>
          </cell>
          <cell r="F96">
            <v>551756.24</v>
          </cell>
          <cell r="G96">
            <v>200139</v>
          </cell>
          <cell r="H96">
            <v>203550</v>
          </cell>
          <cell r="I96">
            <v>150</v>
          </cell>
          <cell r="J96">
            <v>548195.24</v>
          </cell>
        </row>
        <row r="97">
          <cell r="B97">
            <v>51</v>
          </cell>
          <cell r="C97">
            <v>35</v>
          </cell>
          <cell r="D97">
            <v>38</v>
          </cell>
          <cell r="E97">
            <v>6570</v>
          </cell>
          <cell r="F97">
            <v>53864.639999999999</v>
          </cell>
          <cell r="G97">
            <v>70475</v>
          </cell>
          <cell r="H97">
            <v>52036</v>
          </cell>
          <cell r="I97">
            <v>0</v>
          </cell>
          <cell r="J97">
            <v>72303.64</v>
          </cell>
        </row>
        <row r="98">
          <cell r="B98">
            <v>14</v>
          </cell>
          <cell r="C98">
            <v>12</v>
          </cell>
          <cell r="D98">
            <v>12</v>
          </cell>
          <cell r="E98">
            <v>20047</v>
          </cell>
          <cell r="F98">
            <v>10544.51</v>
          </cell>
          <cell r="G98">
            <v>162788</v>
          </cell>
          <cell r="H98">
            <v>162961</v>
          </cell>
          <cell r="I98">
            <v>0</v>
          </cell>
          <cell r="J98">
            <v>10371.51</v>
          </cell>
        </row>
        <row r="100">
          <cell r="B100">
            <v>765</v>
          </cell>
          <cell r="C100">
            <v>761</v>
          </cell>
          <cell r="D100">
            <v>761</v>
          </cell>
          <cell r="E100">
            <v>15886</v>
          </cell>
          <cell r="F100">
            <v>10850115.560000001</v>
          </cell>
          <cell r="G100">
            <v>205653.24</v>
          </cell>
          <cell r="H100">
            <v>46850</v>
          </cell>
          <cell r="I100">
            <v>112915.38</v>
          </cell>
          <cell r="J100">
            <v>10896003.42</v>
          </cell>
        </row>
        <row r="101">
          <cell r="B101">
            <v>1391</v>
          </cell>
          <cell r="C101">
            <v>1288</v>
          </cell>
          <cell r="D101">
            <v>1288</v>
          </cell>
          <cell r="E101">
            <v>35111</v>
          </cell>
          <cell r="F101">
            <v>873854.31</v>
          </cell>
          <cell r="G101">
            <v>263421.96999999997</v>
          </cell>
          <cell r="H101">
            <v>226841</v>
          </cell>
          <cell r="I101">
            <v>210</v>
          </cell>
          <cell r="J101">
            <v>910225.28</v>
          </cell>
        </row>
        <row r="102">
          <cell r="B102">
            <v>66</v>
          </cell>
          <cell r="C102">
            <v>54</v>
          </cell>
          <cell r="D102">
            <v>54</v>
          </cell>
          <cell r="E102">
            <v>7081</v>
          </cell>
          <cell r="F102">
            <v>48870.130000000005</v>
          </cell>
          <cell r="G102">
            <v>78743</v>
          </cell>
          <cell r="H102">
            <v>81319</v>
          </cell>
          <cell r="I102">
            <v>0</v>
          </cell>
          <cell r="J102">
            <v>46294.130000000005</v>
          </cell>
        </row>
        <row r="103">
          <cell r="B103">
            <v>61</v>
          </cell>
          <cell r="C103">
            <v>52</v>
          </cell>
          <cell r="D103">
            <v>52</v>
          </cell>
          <cell r="E103">
            <v>5131</v>
          </cell>
          <cell r="F103">
            <v>120265.4</v>
          </cell>
          <cell r="G103">
            <v>52619.39</v>
          </cell>
          <cell r="H103">
            <v>41332</v>
          </cell>
          <cell r="I103">
            <v>0</v>
          </cell>
          <cell r="J103">
            <v>131552.79</v>
          </cell>
        </row>
        <row r="105">
          <cell r="B105">
            <v>413</v>
          </cell>
          <cell r="C105">
            <v>413</v>
          </cell>
          <cell r="D105">
            <v>413</v>
          </cell>
          <cell r="E105">
            <v>8021</v>
          </cell>
          <cell r="F105">
            <v>1508812.83</v>
          </cell>
          <cell r="G105">
            <v>72906</v>
          </cell>
          <cell r="H105">
            <v>25686</v>
          </cell>
          <cell r="I105">
            <v>57851.95</v>
          </cell>
          <cell r="J105">
            <v>1498180.88</v>
          </cell>
        </row>
        <row r="106">
          <cell r="B106">
            <v>332</v>
          </cell>
          <cell r="C106">
            <v>285</v>
          </cell>
          <cell r="D106">
            <v>290</v>
          </cell>
          <cell r="E106">
            <v>6900</v>
          </cell>
          <cell r="F106">
            <v>250784.15</v>
          </cell>
          <cell r="G106">
            <v>55115.43</v>
          </cell>
          <cell r="H106">
            <v>57001</v>
          </cell>
          <cell r="I106">
            <v>0</v>
          </cell>
          <cell r="J106">
            <v>248898.58</v>
          </cell>
        </row>
        <row r="107">
          <cell r="B107">
            <v>13</v>
          </cell>
          <cell r="C107">
            <v>8</v>
          </cell>
          <cell r="D107">
            <v>9</v>
          </cell>
          <cell r="E107">
            <v>174</v>
          </cell>
          <cell r="F107">
            <v>16314.24</v>
          </cell>
          <cell r="G107">
            <v>2443</v>
          </cell>
          <cell r="H107">
            <v>3782</v>
          </cell>
          <cell r="I107">
            <v>0</v>
          </cell>
          <cell r="J107">
            <v>14975.24</v>
          </cell>
        </row>
        <row r="108">
          <cell r="B108">
            <v>5</v>
          </cell>
          <cell r="C108">
            <v>4</v>
          </cell>
          <cell r="D108">
            <v>4</v>
          </cell>
          <cell r="E108">
            <v>198</v>
          </cell>
          <cell r="F108">
            <v>4377.21</v>
          </cell>
          <cell r="G108">
            <v>3497</v>
          </cell>
          <cell r="H108">
            <v>3497</v>
          </cell>
          <cell r="I108">
            <v>0</v>
          </cell>
          <cell r="J108">
            <v>4377.21</v>
          </cell>
        </row>
        <row r="110">
          <cell r="B110">
            <v>721</v>
          </cell>
          <cell r="C110">
            <v>721</v>
          </cell>
          <cell r="D110">
            <v>721</v>
          </cell>
          <cell r="E110">
            <v>12909</v>
          </cell>
          <cell r="F110">
            <v>4992244.33</v>
          </cell>
          <cell r="G110">
            <v>144340.57999999999</v>
          </cell>
          <cell r="H110">
            <v>8914</v>
          </cell>
          <cell r="I110">
            <v>106122.35</v>
          </cell>
          <cell r="J110">
            <v>5021548.5599999996</v>
          </cell>
        </row>
        <row r="111">
          <cell r="B111">
            <v>902</v>
          </cell>
          <cell r="C111">
            <v>840</v>
          </cell>
          <cell r="D111">
            <v>840</v>
          </cell>
          <cell r="E111">
            <v>14315</v>
          </cell>
          <cell r="F111">
            <v>505301.19</v>
          </cell>
          <cell r="G111">
            <v>131905.08000000002</v>
          </cell>
          <cell r="H111">
            <v>116298</v>
          </cell>
          <cell r="I111">
            <v>0</v>
          </cell>
          <cell r="J111">
            <v>520908.27</v>
          </cell>
        </row>
        <row r="112">
          <cell r="B112">
            <v>20</v>
          </cell>
          <cell r="C112">
            <v>16</v>
          </cell>
          <cell r="D112">
            <v>16</v>
          </cell>
          <cell r="E112">
            <v>5129</v>
          </cell>
          <cell r="F112">
            <v>5613.83</v>
          </cell>
          <cell r="G112">
            <v>54570</v>
          </cell>
          <cell r="H112">
            <v>57896</v>
          </cell>
          <cell r="I112">
            <v>0</v>
          </cell>
          <cell r="J112">
            <v>2287.83</v>
          </cell>
        </row>
        <row r="113">
          <cell r="B113">
            <v>7</v>
          </cell>
          <cell r="C113">
            <v>6</v>
          </cell>
          <cell r="D113">
            <v>6</v>
          </cell>
          <cell r="E113">
            <v>349</v>
          </cell>
          <cell r="F113">
            <v>2828.3199999999997</v>
          </cell>
          <cell r="G113">
            <v>6292</v>
          </cell>
          <cell r="H113">
            <v>5568</v>
          </cell>
          <cell r="I113">
            <v>0</v>
          </cell>
          <cell r="J113">
            <v>3552.32</v>
          </cell>
        </row>
        <row r="125">
          <cell r="B125">
            <v>474</v>
          </cell>
          <cell r="C125">
            <v>474</v>
          </cell>
          <cell r="D125">
            <v>474</v>
          </cell>
          <cell r="E125">
            <v>9669</v>
          </cell>
          <cell r="F125">
            <v>1550401.74</v>
          </cell>
          <cell r="G125">
            <v>89035.71</v>
          </cell>
          <cell r="H125">
            <v>22252</v>
          </cell>
          <cell r="I125">
            <v>55094.03</v>
          </cell>
          <cell r="J125">
            <v>1562091.42</v>
          </cell>
        </row>
        <row r="126">
          <cell r="B126">
            <v>1357</v>
          </cell>
          <cell r="C126">
            <v>1218</v>
          </cell>
          <cell r="D126">
            <v>1218</v>
          </cell>
          <cell r="E126">
            <v>34411</v>
          </cell>
          <cell r="F126">
            <v>467447.31</v>
          </cell>
          <cell r="G126">
            <v>251217.49</v>
          </cell>
          <cell r="H126">
            <v>254855</v>
          </cell>
          <cell r="I126">
            <v>-270</v>
          </cell>
          <cell r="J126">
            <v>464079.8</v>
          </cell>
        </row>
        <row r="127">
          <cell r="B127">
            <v>67</v>
          </cell>
          <cell r="C127">
            <v>54</v>
          </cell>
          <cell r="D127">
            <v>54</v>
          </cell>
          <cell r="E127">
            <v>5078</v>
          </cell>
          <cell r="F127">
            <v>35353.85</v>
          </cell>
          <cell r="G127">
            <v>56868.92</v>
          </cell>
          <cell r="H127">
            <v>54702</v>
          </cell>
          <cell r="I127">
            <v>1275.52</v>
          </cell>
          <cell r="J127">
            <v>36245.25</v>
          </cell>
        </row>
        <row r="128">
          <cell r="B128">
            <v>14</v>
          </cell>
          <cell r="C128">
            <v>10</v>
          </cell>
          <cell r="D128">
            <v>10</v>
          </cell>
          <cell r="E128">
            <v>1396</v>
          </cell>
          <cell r="F128">
            <v>-1994.42</v>
          </cell>
          <cell r="G128">
            <v>16861</v>
          </cell>
          <cell r="H128">
            <v>16895</v>
          </cell>
          <cell r="I128">
            <v>0</v>
          </cell>
          <cell r="J128">
            <v>-2028.42</v>
          </cell>
        </row>
        <row r="130">
          <cell r="B130">
            <v>733</v>
          </cell>
          <cell r="C130">
            <v>728</v>
          </cell>
          <cell r="D130">
            <v>728</v>
          </cell>
          <cell r="E130">
            <v>11473</v>
          </cell>
          <cell r="F130">
            <v>6844212.3899999997</v>
          </cell>
          <cell r="G130">
            <v>146717.9</v>
          </cell>
          <cell r="H130">
            <v>43547</v>
          </cell>
          <cell r="I130">
            <v>74866.53</v>
          </cell>
          <cell r="J130">
            <v>6872516.7599999998</v>
          </cell>
        </row>
        <row r="131">
          <cell r="B131">
            <v>1550</v>
          </cell>
          <cell r="C131">
            <v>1393</v>
          </cell>
          <cell r="D131">
            <v>1393</v>
          </cell>
          <cell r="E131">
            <v>36170</v>
          </cell>
          <cell r="F131">
            <v>563627.81000000006</v>
          </cell>
          <cell r="G131">
            <v>278551.05</v>
          </cell>
          <cell r="H131">
            <v>278860</v>
          </cell>
          <cell r="I131">
            <v>270</v>
          </cell>
          <cell r="J131">
            <v>563048.8600000001</v>
          </cell>
        </row>
        <row r="132">
          <cell r="B132">
            <v>45</v>
          </cell>
          <cell r="C132">
            <v>37</v>
          </cell>
          <cell r="D132">
            <v>37</v>
          </cell>
          <cell r="E132">
            <v>9550</v>
          </cell>
          <cell r="F132">
            <v>48301.630000000005</v>
          </cell>
          <cell r="G132">
            <v>99713</v>
          </cell>
          <cell r="H132">
            <v>94403</v>
          </cell>
          <cell r="I132">
            <v>0</v>
          </cell>
          <cell r="J132">
            <v>53611.630000000005</v>
          </cell>
        </row>
        <row r="133">
          <cell r="B133">
            <v>18</v>
          </cell>
          <cell r="C133">
            <v>12</v>
          </cell>
          <cell r="D133">
            <v>12</v>
          </cell>
          <cell r="E133">
            <v>2838</v>
          </cell>
          <cell r="F133">
            <v>21799.46</v>
          </cell>
          <cell r="G133">
            <v>31067</v>
          </cell>
          <cell r="H133">
            <v>30899</v>
          </cell>
          <cell r="I133">
            <v>0</v>
          </cell>
          <cell r="J133">
            <v>21967.46</v>
          </cell>
        </row>
        <row r="135">
          <cell r="B135">
            <v>996</v>
          </cell>
          <cell r="C135">
            <v>987</v>
          </cell>
          <cell r="D135">
            <v>987</v>
          </cell>
          <cell r="E135">
            <v>15206</v>
          </cell>
          <cell r="F135">
            <v>6417271.29</v>
          </cell>
          <cell r="G135">
            <v>176329.25</v>
          </cell>
          <cell r="H135">
            <v>74089</v>
          </cell>
          <cell r="I135">
            <v>98589.39</v>
          </cell>
          <cell r="J135">
            <v>6420922.1500000004</v>
          </cell>
        </row>
        <row r="136">
          <cell r="B136">
            <v>1560</v>
          </cell>
          <cell r="C136">
            <v>1421</v>
          </cell>
          <cell r="D136">
            <v>1422</v>
          </cell>
          <cell r="E136">
            <v>37477</v>
          </cell>
          <cell r="F136">
            <v>601869.89</v>
          </cell>
          <cell r="G136">
            <v>288455</v>
          </cell>
          <cell r="H136">
            <v>291302</v>
          </cell>
          <cell r="I136">
            <v>0</v>
          </cell>
          <cell r="J136">
            <v>599022.89</v>
          </cell>
        </row>
        <row r="137">
          <cell r="B137">
            <v>236</v>
          </cell>
          <cell r="C137">
            <v>214</v>
          </cell>
          <cell r="D137">
            <v>214</v>
          </cell>
          <cell r="E137">
            <v>16171</v>
          </cell>
          <cell r="F137">
            <v>102742.72</v>
          </cell>
          <cell r="G137">
            <v>183952.04</v>
          </cell>
          <cell r="H137">
            <v>178021</v>
          </cell>
          <cell r="I137">
            <v>0</v>
          </cell>
          <cell r="J137">
            <v>108673.76000000001</v>
          </cell>
        </row>
        <row r="138">
          <cell r="B138">
            <v>30</v>
          </cell>
          <cell r="C138">
            <v>26</v>
          </cell>
          <cell r="D138">
            <v>26</v>
          </cell>
          <cell r="E138">
            <v>11674</v>
          </cell>
          <cell r="F138">
            <v>353599.17</v>
          </cell>
          <cell r="G138">
            <v>122201.76</v>
          </cell>
          <cell r="H138">
            <v>103723</v>
          </cell>
          <cell r="I138">
            <v>0</v>
          </cell>
          <cell r="J138">
            <v>372077.93</v>
          </cell>
        </row>
        <row r="140">
          <cell r="B140">
            <v>689</v>
          </cell>
          <cell r="C140">
            <v>689</v>
          </cell>
          <cell r="D140">
            <v>689</v>
          </cell>
          <cell r="E140">
            <v>13144</v>
          </cell>
          <cell r="F140">
            <v>5122033.97</v>
          </cell>
          <cell r="G140">
            <v>144615.51</v>
          </cell>
          <cell r="H140">
            <v>44329</v>
          </cell>
          <cell r="I140">
            <v>89975.79</v>
          </cell>
          <cell r="J140">
            <v>5132344.6900000004</v>
          </cell>
        </row>
        <row r="141">
          <cell r="B141">
            <v>1584</v>
          </cell>
          <cell r="C141">
            <v>1415</v>
          </cell>
          <cell r="D141">
            <v>1415</v>
          </cell>
          <cell r="E141">
            <v>35374</v>
          </cell>
          <cell r="F141">
            <v>540747.52000000002</v>
          </cell>
          <cell r="G141">
            <v>274560</v>
          </cell>
          <cell r="H141">
            <v>277059</v>
          </cell>
          <cell r="I141">
            <v>-950</v>
          </cell>
          <cell r="J141">
            <v>539198.52</v>
          </cell>
        </row>
        <row r="142">
          <cell r="B142">
            <v>93</v>
          </cell>
          <cell r="C142">
            <v>78</v>
          </cell>
          <cell r="D142">
            <v>78</v>
          </cell>
          <cell r="E142">
            <v>5948</v>
          </cell>
          <cell r="F142">
            <v>54695.360000000001</v>
          </cell>
          <cell r="G142">
            <v>66236</v>
          </cell>
          <cell r="H142">
            <v>64957</v>
          </cell>
          <cell r="I142">
            <v>0</v>
          </cell>
          <cell r="J142">
            <v>55974.36</v>
          </cell>
        </row>
        <row r="143">
          <cell r="B143">
            <v>12</v>
          </cell>
          <cell r="C143">
            <v>10</v>
          </cell>
          <cell r="D143">
            <v>10</v>
          </cell>
          <cell r="E143">
            <v>10396</v>
          </cell>
          <cell r="F143">
            <v>27056.77</v>
          </cell>
          <cell r="G143">
            <v>91067</v>
          </cell>
          <cell r="H143">
            <v>24832</v>
          </cell>
          <cell r="I143">
            <v>0</v>
          </cell>
          <cell r="J143">
            <v>93291.77</v>
          </cell>
        </row>
        <row r="145">
          <cell r="B145">
            <v>407</v>
          </cell>
          <cell r="C145">
            <v>407</v>
          </cell>
          <cell r="D145">
            <v>407</v>
          </cell>
          <cell r="E145">
            <v>7823</v>
          </cell>
          <cell r="F145">
            <v>1561476.03</v>
          </cell>
          <cell r="G145">
            <v>71813.440000000002</v>
          </cell>
          <cell r="H145">
            <v>8457</v>
          </cell>
          <cell r="I145">
            <v>56775.47</v>
          </cell>
          <cell r="J145">
            <v>1568057</v>
          </cell>
        </row>
        <row r="146">
          <cell r="B146">
            <v>1162</v>
          </cell>
          <cell r="C146">
            <v>1090</v>
          </cell>
          <cell r="D146">
            <v>1090</v>
          </cell>
          <cell r="E146">
            <v>50050</v>
          </cell>
          <cell r="F146">
            <v>830928.74</v>
          </cell>
          <cell r="G146">
            <v>393610.01</v>
          </cell>
          <cell r="H146">
            <v>347739</v>
          </cell>
          <cell r="I146">
            <v>73</v>
          </cell>
          <cell r="J146">
            <v>876726.75</v>
          </cell>
        </row>
        <row r="147">
          <cell r="B147">
            <v>425</v>
          </cell>
          <cell r="C147">
            <v>402</v>
          </cell>
          <cell r="D147">
            <v>402</v>
          </cell>
          <cell r="E147">
            <v>32120</v>
          </cell>
          <cell r="F147">
            <v>324935.81</v>
          </cell>
          <cell r="G147">
            <v>392810.01</v>
          </cell>
          <cell r="H147">
            <v>369430</v>
          </cell>
          <cell r="I147">
            <v>0</v>
          </cell>
          <cell r="J147">
            <v>348315.82</v>
          </cell>
        </row>
        <row r="148">
          <cell r="B148">
            <v>62</v>
          </cell>
          <cell r="C148">
            <v>46</v>
          </cell>
          <cell r="D148">
            <v>46</v>
          </cell>
          <cell r="E148">
            <v>29803</v>
          </cell>
          <cell r="F148">
            <v>158143.85</v>
          </cell>
          <cell r="G148">
            <v>297438.96000000002</v>
          </cell>
          <cell r="H148">
            <v>272825</v>
          </cell>
          <cell r="I148">
            <v>0</v>
          </cell>
          <cell r="J148">
            <v>182757.81</v>
          </cell>
        </row>
        <row r="150">
          <cell r="B150">
            <v>588</v>
          </cell>
          <cell r="C150">
            <v>588</v>
          </cell>
          <cell r="D150">
            <v>588</v>
          </cell>
          <cell r="E150">
            <v>14857</v>
          </cell>
          <cell r="F150">
            <v>5938131.04</v>
          </cell>
          <cell r="G150">
            <v>159719.56</v>
          </cell>
          <cell r="H150">
            <v>81330</v>
          </cell>
          <cell r="I150">
            <v>61090.67</v>
          </cell>
          <cell r="J150">
            <v>5955429.9299999997</v>
          </cell>
        </row>
        <row r="151">
          <cell r="B151">
            <v>1531</v>
          </cell>
          <cell r="C151">
            <v>1373</v>
          </cell>
          <cell r="D151">
            <v>1373</v>
          </cell>
          <cell r="E151">
            <v>48055</v>
          </cell>
          <cell r="F151">
            <v>1051246.26</v>
          </cell>
          <cell r="G151">
            <v>343615.92</v>
          </cell>
          <cell r="H151">
            <v>354468</v>
          </cell>
          <cell r="I151">
            <v>950</v>
          </cell>
          <cell r="J151">
            <v>1039444.18</v>
          </cell>
        </row>
        <row r="152">
          <cell r="B152">
            <v>155</v>
          </cell>
          <cell r="C152">
            <v>143</v>
          </cell>
          <cell r="D152">
            <v>143</v>
          </cell>
          <cell r="E152">
            <v>18214</v>
          </cell>
          <cell r="F152">
            <v>261482.28</v>
          </cell>
          <cell r="G152">
            <v>175705.68</v>
          </cell>
          <cell r="H152">
            <v>177718</v>
          </cell>
          <cell r="I152">
            <v>0</v>
          </cell>
          <cell r="J152">
            <v>259469.96</v>
          </cell>
        </row>
        <row r="153">
          <cell r="B153">
            <v>38</v>
          </cell>
          <cell r="C153">
            <v>27</v>
          </cell>
          <cell r="D153">
            <v>27</v>
          </cell>
          <cell r="E153">
            <v>7770</v>
          </cell>
          <cell r="F153">
            <v>79321.350000000006</v>
          </cell>
          <cell r="G153">
            <v>74385</v>
          </cell>
          <cell r="H153">
            <v>75936</v>
          </cell>
          <cell r="I153">
            <v>0</v>
          </cell>
          <cell r="J153">
            <v>77770.350000000006</v>
          </cell>
        </row>
        <row r="155">
          <cell r="B155">
            <v>699</v>
          </cell>
          <cell r="C155">
            <v>698</v>
          </cell>
          <cell r="D155">
            <v>698</v>
          </cell>
          <cell r="E155">
            <v>12692</v>
          </cell>
          <cell r="F155">
            <v>1636318.46</v>
          </cell>
          <cell r="G155">
            <v>115528.73</v>
          </cell>
          <cell r="H155">
            <v>44618</v>
          </cell>
          <cell r="I155">
            <v>98240.83</v>
          </cell>
          <cell r="J155">
            <v>1608988.36</v>
          </cell>
        </row>
        <row r="156">
          <cell r="B156">
            <v>901</v>
          </cell>
          <cell r="C156">
            <v>812</v>
          </cell>
          <cell r="D156">
            <v>812</v>
          </cell>
          <cell r="E156">
            <v>20271</v>
          </cell>
          <cell r="F156">
            <v>414481.06</v>
          </cell>
          <cell r="G156">
            <v>161830.99</v>
          </cell>
          <cell r="H156">
            <v>161949</v>
          </cell>
          <cell r="I156">
            <v>-3508</v>
          </cell>
          <cell r="J156">
            <v>417871.05</v>
          </cell>
        </row>
        <row r="157">
          <cell r="B157">
            <v>20</v>
          </cell>
          <cell r="C157">
            <v>18</v>
          </cell>
          <cell r="D157">
            <v>18</v>
          </cell>
          <cell r="E157">
            <v>3040</v>
          </cell>
          <cell r="F157">
            <v>11681.91</v>
          </cell>
          <cell r="G157">
            <v>32233</v>
          </cell>
          <cell r="H157">
            <v>32379</v>
          </cell>
          <cell r="I157">
            <v>0</v>
          </cell>
          <cell r="J157">
            <v>11535.91</v>
          </cell>
        </row>
        <row r="158">
          <cell r="B158">
            <v>26</v>
          </cell>
          <cell r="C158">
            <v>20</v>
          </cell>
          <cell r="D158">
            <v>20</v>
          </cell>
          <cell r="E158">
            <v>3113</v>
          </cell>
          <cell r="F158">
            <v>12127.73</v>
          </cell>
          <cell r="G158">
            <v>32489</v>
          </cell>
          <cell r="H158">
            <v>33723</v>
          </cell>
          <cell r="I158">
            <v>0</v>
          </cell>
          <cell r="J158">
            <v>10893.73</v>
          </cell>
        </row>
      </sheetData>
      <sheetData sheetId="3">
        <row r="1">
          <cell r="R1" t="str">
            <v>30.04.2022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F62"/>
  <sheetViews>
    <sheetView topLeftCell="A28" workbookViewId="0">
      <selection activeCell="I31" sqref="I31"/>
    </sheetView>
  </sheetViews>
  <sheetFormatPr defaultColWidth="9.140625" defaultRowHeight="18.75" x14ac:dyDescent="0.45"/>
  <cols>
    <col min="1" max="1" width="5.85546875" style="257" customWidth="1"/>
    <col min="2" max="2" width="39.7109375" style="257" customWidth="1"/>
    <col min="3" max="3" width="16.5703125" style="257" customWidth="1"/>
    <col min="4" max="4" width="25" style="257" customWidth="1"/>
    <col min="5" max="5" width="13.7109375" style="257" customWidth="1"/>
    <col min="6" max="6" width="10.7109375" style="257" bestFit="1" customWidth="1"/>
    <col min="7" max="16384" width="9.140625" style="257"/>
  </cols>
  <sheetData>
    <row r="2" spans="2:6" x14ac:dyDescent="0.45">
      <c r="B2" s="491" t="s">
        <v>0</v>
      </c>
      <c r="C2" s="491"/>
      <c r="D2" s="491"/>
      <c r="E2" s="491"/>
      <c r="F2" s="491"/>
    </row>
    <row r="3" spans="2:6" x14ac:dyDescent="0.45">
      <c r="B3" s="532" t="s">
        <v>1</v>
      </c>
      <c r="C3" s="532"/>
      <c r="D3" s="532"/>
      <c r="E3" s="532"/>
      <c r="F3" s="532"/>
    </row>
    <row r="4" spans="2:6" x14ac:dyDescent="0.45">
      <c r="B4" s="533" t="s">
        <v>2</v>
      </c>
      <c r="C4" s="534"/>
      <c r="D4" s="535" t="s">
        <v>84</v>
      </c>
      <c r="E4" s="536"/>
      <c r="F4" s="537"/>
    </row>
    <row r="5" spans="2:6" ht="15.75" customHeight="1" x14ac:dyDescent="0.45">
      <c r="B5" s="533" t="s">
        <v>3</v>
      </c>
      <c r="C5" s="534"/>
      <c r="D5" s="535" t="s">
        <v>217</v>
      </c>
      <c r="E5" s="536"/>
      <c r="F5" s="537"/>
    </row>
    <row r="6" spans="2:6" x14ac:dyDescent="0.45">
      <c r="B6" s="533" t="s">
        <v>4</v>
      </c>
      <c r="C6" s="534"/>
      <c r="D6" s="43">
        <v>44731</v>
      </c>
      <c r="E6" s="44"/>
      <c r="F6" s="45"/>
    </row>
    <row r="7" spans="2:6" x14ac:dyDescent="0.45">
      <c r="B7" s="533" t="s">
        <v>5</v>
      </c>
      <c r="C7" s="534"/>
      <c r="D7" s="538" t="s">
        <v>6</v>
      </c>
      <c r="E7" s="539"/>
      <c r="F7" s="540"/>
    </row>
    <row r="8" spans="2:6" ht="15.75" customHeight="1" x14ac:dyDescent="0.45">
      <c r="B8" s="533" t="s">
        <v>7</v>
      </c>
      <c r="C8" s="534"/>
      <c r="D8" s="538" t="s">
        <v>78</v>
      </c>
      <c r="E8" s="539"/>
      <c r="F8" s="540"/>
    </row>
    <row r="9" spans="2:6" x14ac:dyDescent="0.45">
      <c r="B9" s="531" t="s">
        <v>8</v>
      </c>
      <c r="C9" s="531"/>
      <c r="D9" s="531"/>
      <c r="E9" s="531"/>
      <c r="F9" s="531"/>
    </row>
    <row r="10" spans="2:6" x14ac:dyDescent="0.45">
      <c r="B10" s="500" t="s">
        <v>9</v>
      </c>
      <c r="C10" s="500"/>
      <c r="D10" s="500"/>
      <c r="E10" s="500"/>
      <c r="F10" s="500"/>
    </row>
    <row r="11" spans="2:6" x14ac:dyDescent="0.45">
      <c r="B11" s="258" t="s">
        <v>10</v>
      </c>
      <c r="C11" s="258"/>
      <c r="D11" s="258" t="s">
        <v>10</v>
      </c>
      <c r="E11" s="258" t="s">
        <v>11</v>
      </c>
      <c r="F11" s="258" t="s">
        <v>12</v>
      </c>
    </row>
    <row r="12" spans="2:6" ht="41.25" customHeight="1" x14ac:dyDescent="0.45">
      <c r="B12" s="494" t="s">
        <v>13</v>
      </c>
      <c r="C12" s="495"/>
      <c r="D12" s="495"/>
      <c r="E12" s="496"/>
      <c r="F12" s="259">
        <v>12000</v>
      </c>
    </row>
    <row r="13" spans="2:6" ht="66" customHeight="1" x14ac:dyDescent="0.45">
      <c r="B13" s="494" t="s">
        <v>55</v>
      </c>
      <c r="C13" s="495"/>
      <c r="D13" s="496"/>
      <c r="E13" s="259">
        <v>2000</v>
      </c>
      <c r="F13" s="259">
        <v>0</v>
      </c>
    </row>
    <row r="14" spans="2:6" ht="39.75" customHeight="1" x14ac:dyDescent="0.45">
      <c r="B14" s="494" t="s">
        <v>56</v>
      </c>
      <c r="C14" s="495"/>
      <c r="D14" s="496"/>
      <c r="E14" s="259">
        <v>1000</v>
      </c>
      <c r="F14" s="259">
        <v>0</v>
      </c>
    </row>
    <row r="15" spans="2:6" ht="43.5" customHeight="1" x14ac:dyDescent="0.45">
      <c r="B15" s="494" t="s">
        <v>48</v>
      </c>
      <c r="C15" s="495"/>
      <c r="D15" s="496"/>
      <c r="E15" s="259">
        <v>1500</v>
      </c>
      <c r="F15" s="259">
        <v>0</v>
      </c>
    </row>
    <row r="16" spans="2:6" ht="35.25" customHeight="1" x14ac:dyDescent="0.45">
      <c r="B16" s="529" t="s">
        <v>49</v>
      </c>
      <c r="C16" s="42" t="s">
        <v>14</v>
      </c>
      <c r="D16" s="35" t="s">
        <v>15</v>
      </c>
      <c r="E16" s="514">
        <v>500</v>
      </c>
      <c r="F16" s="514">
        <v>0</v>
      </c>
    </row>
    <row r="17" spans="2:6" ht="26.25" customHeight="1" x14ac:dyDescent="0.45">
      <c r="B17" s="530"/>
      <c r="C17" s="231"/>
      <c r="D17" s="35" t="s">
        <v>16</v>
      </c>
      <c r="E17" s="515"/>
      <c r="F17" s="515"/>
    </row>
    <row r="18" spans="2:6" ht="56.25" x14ac:dyDescent="0.45">
      <c r="B18" s="260" t="s">
        <v>50</v>
      </c>
      <c r="C18" s="231"/>
      <c r="D18" s="35" t="s">
        <v>17</v>
      </c>
      <c r="E18" s="232"/>
      <c r="F18" s="232">
        <v>0</v>
      </c>
    </row>
    <row r="19" spans="2:6" ht="37.5" x14ac:dyDescent="0.45">
      <c r="B19" s="260" t="s">
        <v>51</v>
      </c>
      <c r="C19" s="471" t="s">
        <v>18</v>
      </c>
      <c r="D19" s="36">
        <v>25</v>
      </c>
      <c r="E19" s="233">
        <v>41</v>
      </c>
      <c r="F19" s="232">
        <v>1025</v>
      </c>
    </row>
    <row r="20" spans="2:6" ht="37.5" x14ac:dyDescent="0.45">
      <c r="B20" s="260" t="s">
        <v>52</v>
      </c>
      <c r="C20" s="231"/>
      <c r="D20" s="36">
        <v>150</v>
      </c>
      <c r="E20" s="261">
        <v>0</v>
      </c>
      <c r="F20" s="232">
        <v>0</v>
      </c>
    </row>
    <row r="21" spans="2:6" ht="56.25" x14ac:dyDescent="0.45">
      <c r="B21" s="260" t="s">
        <v>53</v>
      </c>
      <c r="C21" s="231"/>
      <c r="D21" s="33">
        <v>100</v>
      </c>
      <c r="E21" s="233">
        <v>0</v>
      </c>
      <c r="F21" s="232" t="s">
        <v>113</v>
      </c>
    </row>
    <row r="22" spans="2:6" ht="30.75" customHeight="1" x14ac:dyDescent="0.45">
      <c r="B22" s="516" t="s">
        <v>54</v>
      </c>
      <c r="C22" s="231"/>
      <c r="D22" s="37" t="s">
        <v>19</v>
      </c>
      <c r="E22" s="233">
        <v>0</v>
      </c>
      <c r="F22" s="232">
        <v>0</v>
      </c>
    </row>
    <row r="23" spans="2:6" ht="31.5" x14ac:dyDescent="0.45">
      <c r="B23" s="517"/>
      <c r="C23" s="231"/>
      <c r="D23" s="37" t="s">
        <v>20</v>
      </c>
      <c r="E23" s="233">
        <v>0</v>
      </c>
      <c r="F23" s="232">
        <v>0</v>
      </c>
    </row>
    <row r="24" spans="2:6" ht="47.25" x14ac:dyDescent="0.45">
      <c r="B24" s="517"/>
      <c r="C24" s="231"/>
      <c r="D24" s="37" t="s">
        <v>21</v>
      </c>
      <c r="E24" s="233">
        <v>0</v>
      </c>
      <c r="F24" s="232">
        <v>0</v>
      </c>
    </row>
    <row r="25" spans="2:6" ht="47.25" x14ac:dyDescent="0.45">
      <c r="B25" s="518"/>
      <c r="C25" s="231"/>
      <c r="D25" s="37" t="s">
        <v>22</v>
      </c>
      <c r="E25" s="233">
        <v>0</v>
      </c>
      <c r="F25" s="232">
        <v>0</v>
      </c>
    </row>
    <row r="26" spans="2:6" x14ac:dyDescent="0.45">
      <c r="B26" s="519" t="s">
        <v>23</v>
      </c>
      <c r="C26" s="520"/>
      <c r="D26" s="520"/>
      <c r="E26" s="521"/>
      <c r="F26" s="226">
        <f>F12+F13+F19</f>
        <v>13025</v>
      </c>
    </row>
    <row r="27" spans="2:6" ht="18" customHeight="1" x14ac:dyDescent="0.45">
      <c r="B27" s="522" t="s">
        <v>243</v>
      </c>
      <c r="C27" s="523"/>
      <c r="D27" s="230">
        <v>50</v>
      </c>
      <c r="E27" s="231"/>
      <c r="F27" s="226">
        <v>0</v>
      </c>
    </row>
    <row r="28" spans="2:6" x14ac:dyDescent="0.45">
      <c r="B28" s="524"/>
      <c r="C28" s="525"/>
      <c r="D28" s="526"/>
      <c r="E28" s="527"/>
      <c r="F28" s="528"/>
    </row>
    <row r="29" spans="2:6" ht="37.5" x14ac:dyDescent="0.45">
      <c r="B29" s="185" t="s">
        <v>51</v>
      </c>
      <c r="C29" s="471" t="s">
        <v>18</v>
      </c>
      <c r="D29" s="259">
        <v>25</v>
      </c>
      <c r="E29" s="261">
        <v>0</v>
      </c>
      <c r="F29" s="259">
        <f>D29*E29</f>
        <v>0</v>
      </c>
    </row>
    <row r="30" spans="2:6" x14ac:dyDescent="0.45">
      <c r="B30" s="492" t="s">
        <v>24</v>
      </c>
      <c r="C30" s="492"/>
      <c r="D30" s="492"/>
      <c r="E30" s="492"/>
      <c r="F30" s="492"/>
    </row>
    <row r="31" spans="2:6" ht="31.5" customHeight="1" x14ac:dyDescent="0.45">
      <c r="B31" s="494" t="s">
        <v>25</v>
      </c>
      <c r="C31" s="495"/>
      <c r="D31" s="496"/>
      <c r="E31" s="42" t="s">
        <v>26</v>
      </c>
      <c r="F31" s="235">
        <v>0</v>
      </c>
    </row>
    <row r="32" spans="2:6" ht="31.5" customHeight="1" x14ac:dyDescent="0.45">
      <c r="B32" s="494" t="s">
        <v>27</v>
      </c>
      <c r="C32" s="495"/>
      <c r="D32" s="496"/>
      <c r="E32" s="42" t="s">
        <v>28</v>
      </c>
      <c r="F32" s="236">
        <v>0</v>
      </c>
    </row>
    <row r="33" spans="2:6" ht="31.5" customHeight="1" x14ac:dyDescent="0.45">
      <c r="B33" s="494" t="s">
        <v>65</v>
      </c>
      <c r="C33" s="495"/>
      <c r="D33" s="496"/>
      <c r="E33" s="42" t="s">
        <v>29</v>
      </c>
      <c r="F33" s="237">
        <v>10</v>
      </c>
    </row>
    <row r="34" spans="2:6" ht="31.5" customHeight="1" x14ac:dyDescent="0.45">
      <c r="B34" s="494" t="s">
        <v>75</v>
      </c>
      <c r="C34" s="495"/>
      <c r="D34" s="496"/>
      <c r="E34" s="42" t="s">
        <v>31</v>
      </c>
      <c r="F34" s="238">
        <v>0</v>
      </c>
    </row>
    <row r="35" spans="2:6" x14ac:dyDescent="0.45">
      <c r="B35" s="497" t="s">
        <v>32</v>
      </c>
      <c r="C35" s="498"/>
      <c r="D35" s="498"/>
      <c r="E35" s="499"/>
      <c r="F35" s="262">
        <v>10</v>
      </c>
    </row>
    <row r="36" spans="2:6" ht="11.25" customHeight="1" x14ac:dyDescent="0.45">
      <c r="B36" s="263"/>
      <c r="C36" s="216"/>
      <c r="D36" s="264"/>
      <c r="E36" s="264"/>
      <c r="F36" s="265"/>
    </row>
    <row r="37" spans="2:6" x14ac:dyDescent="0.45">
      <c r="B37" s="500" t="s">
        <v>66</v>
      </c>
      <c r="C37" s="500"/>
      <c r="D37" s="500"/>
      <c r="E37" s="500"/>
      <c r="F37" s="500"/>
    </row>
    <row r="38" spans="2:6" x14ac:dyDescent="0.45">
      <c r="B38" s="266" t="s">
        <v>33</v>
      </c>
      <c r="C38" s="266"/>
      <c r="D38" s="196">
        <v>259777</v>
      </c>
      <c r="E38" s="501"/>
      <c r="F38" s="502"/>
    </row>
    <row r="39" spans="2:6" x14ac:dyDescent="0.45">
      <c r="B39" s="266" t="s">
        <v>34</v>
      </c>
      <c r="C39" s="266"/>
      <c r="D39" s="196">
        <v>243707</v>
      </c>
      <c r="E39" s="503"/>
      <c r="F39" s="504"/>
    </row>
    <row r="40" spans="2:6" x14ac:dyDescent="0.45">
      <c r="B40" s="266" t="s">
        <v>35</v>
      </c>
      <c r="C40" s="266"/>
      <c r="D40" s="267" t="e">
        <f>-J4016070</f>
        <v>#NAME?</v>
      </c>
      <c r="E40" s="241">
        <v>0.05</v>
      </c>
      <c r="F40" s="242">
        <v>600</v>
      </c>
    </row>
    <row r="41" spans="2:6" x14ac:dyDescent="0.45">
      <c r="B41" s="505" t="s">
        <v>23</v>
      </c>
      <c r="C41" s="506"/>
      <c r="D41" s="507">
        <f>F40</f>
        <v>600</v>
      </c>
      <c r="E41" s="508"/>
      <c r="F41" s="509"/>
    </row>
    <row r="42" spans="2:6" x14ac:dyDescent="0.45">
      <c r="B42" s="216"/>
      <c r="C42" s="216"/>
      <c r="D42" s="216"/>
      <c r="E42" s="268"/>
      <c r="F42" s="268"/>
    </row>
    <row r="43" spans="2:6" x14ac:dyDescent="0.45">
      <c r="B43" s="510" t="s">
        <v>36</v>
      </c>
      <c r="C43" s="511"/>
      <c r="D43" s="497" t="s">
        <v>70</v>
      </c>
      <c r="E43" s="499"/>
      <c r="F43" s="243">
        <v>12425</v>
      </c>
    </row>
    <row r="44" spans="2:6" ht="10.5" customHeight="1" x14ac:dyDescent="0.45">
      <c r="B44" s="216"/>
      <c r="C44" s="216"/>
      <c r="D44" s="216"/>
      <c r="E44" s="213"/>
      <c r="F44" s="214"/>
    </row>
    <row r="45" spans="2:6" x14ac:dyDescent="0.45">
      <c r="B45" s="269" t="s">
        <v>38</v>
      </c>
      <c r="C45" s="270"/>
      <c r="D45" s="271"/>
      <c r="E45" s="272"/>
      <c r="F45" s="273"/>
    </row>
    <row r="46" spans="2:6" ht="96.75" customHeight="1" x14ac:dyDescent="0.45">
      <c r="B46" s="512" t="s">
        <v>259</v>
      </c>
      <c r="C46" s="512"/>
      <c r="D46" s="512"/>
      <c r="E46" s="512"/>
      <c r="F46" s="512"/>
    </row>
    <row r="47" spans="2:6" ht="24" customHeight="1" x14ac:dyDescent="0.45">
      <c r="B47" s="513" t="s">
        <v>248</v>
      </c>
      <c r="C47" s="513"/>
      <c r="D47" s="513"/>
      <c r="E47" s="513"/>
      <c r="F47" s="513"/>
    </row>
    <row r="48" spans="2:6" ht="15.75" customHeight="1" x14ac:dyDescent="0.45">
      <c r="B48" s="513"/>
      <c r="C48" s="513"/>
      <c r="D48" s="513"/>
      <c r="E48" s="513"/>
      <c r="F48" s="513"/>
    </row>
    <row r="49" spans="2:6" x14ac:dyDescent="0.45">
      <c r="B49" s="274"/>
      <c r="C49" s="274"/>
      <c r="D49" s="274"/>
      <c r="E49" s="274"/>
      <c r="F49" s="274"/>
    </row>
    <row r="50" spans="2:6" x14ac:dyDescent="0.45">
      <c r="B50" s="275"/>
      <c r="C50" s="275"/>
      <c r="D50" s="275"/>
      <c r="E50" s="493"/>
      <c r="F50" s="493"/>
    </row>
    <row r="51" spans="2:6" x14ac:dyDescent="0.45">
      <c r="B51" s="214"/>
      <c r="C51" s="214"/>
      <c r="D51" s="214"/>
      <c r="E51" s="493" t="s">
        <v>39</v>
      </c>
      <c r="F51" s="493"/>
    </row>
    <row r="52" spans="2:6" x14ac:dyDescent="0.45">
      <c r="B52" s="214"/>
      <c r="C52" s="214"/>
      <c r="D52" s="214"/>
      <c r="E52" s="212"/>
      <c r="F52" s="212"/>
    </row>
    <row r="53" spans="2:6" x14ac:dyDescent="0.45">
      <c r="B53" s="214"/>
      <c r="C53" s="214"/>
      <c r="D53" s="214"/>
      <c r="E53" s="213"/>
      <c r="F53" s="272"/>
    </row>
    <row r="54" spans="2:6" x14ac:dyDescent="0.45">
      <c r="B54" s="212" t="s">
        <v>40</v>
      </c>
      <c r="C54" s="491" t="s">
        <v>103</v>
      </c>
      <c r="D54" s="491"/>
      <c r="E54" s="491" t="s">
        <v>41</v>
      </c>
      <c r="F54" s="491"/>
    </row>
    <row r="55" spans="2:6" x14ac:dyDescent="0.45">
      <c r="B55" s="212" t="s">
        <v>46</v>
      </c>
      <c r="C55" s="491" t="s">
        <v>46</v>
      </c>
      <c r="D55" s="491"/>
      <c r="E55" s="491" t="s">
        <v>42</v>
      </c>
      <c r="F55" s="491"/>
    </row>
    <row r="56" spans="2:6" x14ac:dyDescent="0.45">
      <c r="B56" s="213" t="s">
        <v>6</v>
      </c>
      <c r="C56" s="491" t="s">
        <v>6</v>
      </c>
      <c r="D56" s="491"/>
      <c r="E56" s="491" t="s">
        <v>47</v>
      </c>
      <c r="F56" s="491"/>
    </row>
    <row r="57" spans="2:6" x14ac:dyDescent="0.45">
      <c r="B57" s="214"/>
      <c r="C57" s="216"/>
      <c r="D57" s="213"/>
      <c r="E57" s="213"/>
      <c r="F57" s="215"/>
    </row>
    <row r="58" spans="2:6" x14ac:dyDescent="0.45">
      <c r="B58" s="214"/>
      <c r="C58" s="214"/>
      <c r="D58" s="213" t="s">
        <v>43</v>
      </c>
      <c r="E58" s="213"/>
      <c r="F58" s="214"/>
    </row>
    <row r="59" spans="2:6" x14ac:dyDescent="0.45">
      <c r="B59" s="214"/>
      <c r="C59" s="214"/>
      <c r="D59" s="213"/>
      <c r="E59" s="213"/>
      <c r="F59" s="214"/>
    </row>
    <row r="60" spans="2:6" x14ac:dyDescent="0.45">
      <c r="B60" s="216"/>
      <c r="C60" s="216"/>
      <c r="D60" s="213"/>
      <c r="E60" s="213"/>
      <c r="F60" s="214"/>
    </row>
    <row r="61" spans="2:6" x14ac:dyDescent="0.45">
      <c r="B61" s="216"/>
      <c r="C61" s="491" t="s">
        <v>44</v>
      </c>
      <c r="D61" s="491"/>
      <c r="E61" s="491"/>
      <c r="F61" s="214"/>
    </row>
    <row r="62" spans="2:6" x14ac:dyDescent="0.45">
      <c r="B62" s="216"/>
      <c r="C62" s="491" t="s">
        <v>45</v>
      </c>
      <c r="D62" s="491"/>
      <c r="E62" s="491"/>
      <c r="F62" s="214"/>
    </row>
  </sheetData>
  <mergeCells count="48">
    <mergeCell ref="E51:F51"/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31:D31"/>
    <mergeCell ref="B10:F10"/>
    <mergeCell ref="B12:E12"/>
    <mergeCell ref="B13:D13"/>
    <mergeCell ref="B14:D14"/>
    <mergeCell ref="B15:D15"/>
    <mergeCell ref="B16:B17"/>
    <mergeCell ref="E16:E17"/>
    <mergeCell ref="F16:F17"/>
    <mergeCell ref="B22:B25"/>
    <mergeCell ref="B26:E26"/>
    <mergeCell ref="B27:C28"/>
    <mergeCell ref="D28:F28"/>
    <mergeCell ref="B30:F30"/>
    <mergeCell ref="E50:F50"/>
    <mergeCell ref="B32:D32"/>
    <mergeCell ref="B33:D33"/>
    <mergeCell ref="B34:D34"/>
    <mergeCell ref="B35:E35"/>
    <mergeCell ref="B37:F37"/>
    <mergeCell ref="E38:F39"/>
    <mergeCell ref="B41:C41"/>
    <mergeCell ref="D41:F41"/>
    <mergeCell ref="B43:C43"/>
    <mergeCell ref="D43:E43"/>
    <mergeCell ref="B46:F46"/>
    <mergeCell ref="B47:F48"/>
    <mergeCell ref="E54:F54"/>
    <mergeCell ref="E55:F55"/>
    <mergeCell ref="E56:F56"/>
    <mergeCell ref="C61:E61"/>
    <mergeCell ref="C62:E62"/>
    <mergeCell ref="C54:D54"/>
    <mergeCell ref="C55:D55"/>
    <mergeCell ref="C56:D56"/>
  </mergeCells>
  <printOptions horizontalCentered="1"/>
  <pageMargins left="0" right="0" top="0" bottom="0" header="0.31496062992126" footer="0"/>
  <pageSetup scale="94" orientation="portrait" r:id="rId1"/>
  <rowBreaks count="1" manualBreakCount="1">
    <brk id="2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L64"/>
  <sheetViews>
    <sheetView topLeftCell="B1" workbookViewId="0">
      <selection activeCell="L37" sqref="L37"/>
    </sheetView>
  </sheetViews>
  <sheetFormatPr defaultRowHeight="15" x14ac:dyDescent="0.25"/>
  <cols>
    <col min="2" max="2" width="35.42578125" customWidth="1"/>
    <col min="3" max="3" width="13.7109375" customWidth="1"/>
    <col min="4" max="4" width="23.42578125" customWidth="1"/>
    <col min="5" max="5" width="16.140625" customWidth="1"/>
    <col min="6" max="6" width="10.7109375" bestFit="1" customWidth="1"/>
  </cols>
  <sheetData>
    <row r="2" spans="2:12" s="217" customFormat="1" ht="21.75" x14ac:dyDescent="0.5">
      <c r="B2" s="654" t="s">
        <v>0</v>
      </c>
      <c r="C2" s="654"/>
      <c r="D2" s="654"/>
      <c r="E2" s="654"/>
      <c r="F2" s="654"/>
    </row>
    <row r="3" spans="2:12" s="217" customFormat="1" ht="21.75" x14ac:dyDescent="0.5">
      <c r="B3" s="654" t="s">
        <v>1</v>
      </c>
      <c r="C3" s="654"/>
      <c r="D3" s="654"/>
      <c r="E3" s="654"/>
      <c r="F3" s="654"/>
    </row>
    <row r="4" spans="2:12" s="217" customFormat="1" ht="20.100000000000001" customHeight="1" x14ac:dyDescent="0.45">
      <c r="B4" s="846" t="s">
        <v>2</v>
      </c>
      <c r="C4" s="846"/>
      <c r="D4" s="549" t="s">
        <v>87</v>
      </c>
      <c r="E4" s="549"/>
      <c r="F4" s="549"/>
    </row>
    <row r="5" spans="2:12" s="217" customFormat="1" ht="20.100000000000001" customHeight="1" x14ac:dyDescent="0.45">
      <c r="B5" s="846" t="s">
        <v>3</v>
      </c>
      <c r="C5" s="846"/>
      <c r="D5" s="549" t="s">
        <v>218</v>
      </c>
      <c r="E5" s="549"/>
      <c r="F5" s="549"/>
    </row>
    <row r="6" spans="2:12" s="217" customFormat="1" ht="20.100000000000001" customHeight="1" x14ac:dyDescent="0.45">
      <c r="B6" s="846" t="s">
        <v>4</v>
      </c>
      <c r="C6" s="846"/>
      <c r="D6" s="72">
        <v>44731</v>
      </c>
      <c r="E6" s="308"/>
      <c r="F6" s="309"/>
    </row>
    <row r="7" spans="2:12" s="217" customFormat="1" ht="20.100000000000001" customHeight="1" x14ac:dyDescent="0.45">
      <c r="B7" s="846" t="s">
        <v>5</v>
      </c>
      <c r="C7" s="846"/>
      <c r="D7" s="847" t="s">
        <v>6</v>
      </c>
      <c r="E7" s="847"/>
      <c r="F7" s="847"/>
    </row>
    <row r="8" spans="2:12" s="217" customFormat="1" ht="20.100000000000001" customHeight="1" x14ac:dyDescent="0.45">
      <c r="B8" s="846" t="s">
        <v>7</v>
      </c>
      <c r="C8" s="846"/>
      <c r="D8" s="847" t="s">
        <v>78</v>
      </c>
      <c r="E8" s="847"/>
      <c r="F8" s="847"/>
    </row>
    <row r="9" spans="2:12" s="217" customFormat="1" ht="20.100000000000001" customHeight="1" x14ac:dyDescent="0.45">
      <c r="B9" s="845" t="s">
        <v>8</v>
      </c>
      <c r="C9" s="845"/>
      <c r="D9" s="845"/>
      <c r="E9" s="845"/>
      <c r="F9" s="845"/>
    </row>
    <row r="10" spans="2:12" s="217" customFormat="1" ht="20.100000000000001" customHeight="1" x14ac:dyDescent="0.45">
      <c r="B10" s="826" t="s">
        <v>9</v>
      </c>
      <c r="C10" s="826"/>
      <c r="D10" s="826"/>
      <c r="E10" s="826"/>
      <c r="F10" s="826"/>
    </row>
    <row r="11" spans="2:12" s="217" customFormat="1" ht="20.100000000000001" customHeight="1" x14ac:dyDescent="0.45">
      <c r="B11" s="391" t="s">
        <v>10</v>
      </c>
      <c r="C11" s="391"/>
      <c r="D11" s="391" t="s">
        <v>10</v>
      </c>
      <c r="E11" s="391" t="s">
        <v>11</v>
      </c>
      <c r="F11" s="391" t="s">
        <v>12</v>
      </c>
    </row>
    <row r="12" spans="2:12" s="217" customFormat="1" ht="41.25" customHeight="1" x14ac:dyDescent="0.4">
      <c r="B12" s="624" t="s">
        <v>13</v>
      </c>
      <c r="C12" s="625"/>
      <c r="D12" s="625"/>
      <c r="E12" s="626"/>
      <c r="F12" s="178">
        <v>12000</v>
      </c>
    </row>
    <row r="13" spans="2:12" s="217" customFormat="1" ht="81" customHeight="1" x14ac:dyDescent="0.4">
      <c r="B13" s="624" t="s">
        <v>55</v>
      </c>
      <c r="C13" s="625"/>
      <c r="D13" s="626"/>
      <c r="E13" s="178">
        <v>2000</v>
      </c>
      <c r="F13" s="178">
        <v>0</v>
      </c>
      <c r="L13" s="217">
        <v>0</v>
      </c>
    </row>
    <row r="14" spans="2:12" s="217" customFormat="1" ht="42.75" customHeight="1" x14ac:dyDescent="0.45">
      <c r="B14" s="827" t="s">
        <v>56</v>
      </c>
      <c r="C14" s="828"/>
      <c r="D14" s="829"/>
      <c r="E14" s="178">
        <v>1000</v>
      </c>
      <c r="F14" s="178">
        <v>0</v>
      </c>
    </row>
    <row r="15" spans="2:12" s="217" customFormat="1" ht="68.25" customHeight="1" x14ac:dyDescent="0.45">
      <c r="B15" s="827" t="s">
        <v>48</v>
      </c>
      <c r="C15" s="828"/>
      <c r="D15" s="829"/>
      <c r="E15" s="178">
        <v>1500</v>
      </c>
      <c r="F15" s="178">
        <v>0</v>
      </c>
    </row>
    <row r="16" spans="2:12" s="217" customFormat="1" ht="24" customHeight="1" x14ac:dyDescent="0.4">
      <c r="B16" s="830" t="s">
        <v>49</v>
      </c>
      <c r="C16" s="751" t="s">
        <v>14</v>
      </c>
      <c r="D16" s="478" t="s">
        <v>15</v>
      </c>
      <c r="E16" s="728">
        <v>500</v>
      </c>
      <c r="F16" s="728">
        <v>0</v>
      </c>
    </row>
    <row r="17" spans="2:8" s="217" customFormat="1" ht="18" customHeight="1" x14ac:dyDescent="0.4">
      <c r="B17" s="831"/>
      <c r="C17" s="752"/>
      <c r="D17" s="478" t="s">
        <v>16</v>
      </c>
      <c r="E17" s="729"/>
      <c r="F17" s="729"/>
    </row>
    <row r="18" spans="2:8" s="217" customFormat="1" ht="63.75" customHeight="1" x14ac:dyDescent="0.45">
      <c r="B18" s="815" t="s">
        <v>50</v>
      </c>
      <c r="C18" s="816"/>
      <c r="D18" s="479" t="s">
        <v>17</v>
      </c>
      <c r="E18" s="221"/>
      <c r="F18" s="221">
        <v>0</v>
      </c>
    </row>
    <row r="19" spans="2:8" s="217" customFormat="1" ht="58.5" x14ac:dyDescent="0.45">
      <c r="B19" s="184" t="s">
        <v>51</v>
      </c>
      <c r="C19" s="471" t="s">
        <v>18</v>
      </c>
      <c r="D19" s="221">
        <v>25</v>
      </c>
      <c r="E19" s="225">
        <v>14</v>
      </c>
      <c r="F19" s="221">
        <v>350</v>
      </c>
    </row>
    <row r="20" spans="2:8" s="217" customFormat="1" ht="37.5" customHeight="1" x14ac:dyDescent="0.45">
      <c r="B20" s="836" t="s">
        <v>52</v>
      </c>
      <c r="C20" s="837"/>
      <c r="D20" s="221">
        <v>150</v>
      </c>
      <c r="E20" s="186">
        <v>0</v>
      </c>
      <c r="F20" s="221">
        <v>0</v>
      </c>
    </row>
    <row r="21" spans="2:8" s="217" customFormat="1" ht="60.75" customHeight="1" x14ac:dyDescent="0.45">
      <c r="B21" s="815" t="s">
        <v>53</v>
      </c>
      <c r="C21" s="816"/>
      <c r="D21" s="178">
        <v>100</v>
      </c>
      <c r="E21" s="225">
        <v>0</v>
      </c>
      <c r="F21" s="221">
        <v>0</v>
      </c>
    </row>
    <row r="22" spans="2:8" s="217" customFormat="1" ht="21.75" x14ac:dyDescent="0.5">
      <c r="B22" s="832" t="s">
        <v>54</v>
      </c>
      <c r="C22" s="747" t="s">
        <v>19</v>
      </c>
      <c r="D22" s="748"/>
      <c r="E22" s="392">
        <v>0</v>
      </c>
      <c r="F22" s="390">
        <v>0</v>
      </c>
      <c r="H22" s="373"/>
    </row>
    <row r="23" spans="2:8" s="217" customFormat="1" ht="21.75" x14ac:dyDescent="0.5">
      <c r="B23" s="833"/>
      <c r="C23" s="747" t="s">
        <v>20</v>
      </c>
      <c r="D23" s="748"/>
      <c r="E23" s="392">
        <v>0</v>
      </c>
      <c r="F23" s="390">
        <v>0</v>
      </c>
    </row>
    <row r="24" spans="2:8" s="217" customFormat="1" ht="27.75" customHeight="1" x14ac:dyDescent="0.5">
      <c r="B24" s="833"/>
      <c r="C24" s="747" t="s">
        <v>21</v>
      </c>
      <c r="D24" s="748"/>
      <c r="E24" s="392">
        <v>0</v>
      </c>
      <c r="F24" s="390">
        <v>0</v>
      </c>
    </row>
    <row r="25" spans="2:8" s="217" customFormat="1" ht="21.75" x14ac:dyDescent="0.5">
      <c r="B25" s="834"/>
      <c r="C25" s="747" t="s">
        <v>22</v>
      </c>
      <c r="D25" s="748"/>
      <c r="E25" s="392">
        <v>0</v>
      </c>
      <c r="F25" s="390">
        <v>0</v>
      </c>
    </row>
    <row r="26" spans="2:8" s="217" customFormat="1" ht="21.75" x14ac:dyDescent="0.4">
      <c r="B26" s="630" t="s">
        <v>23</v>
      </c>
      <c r="C26" s="631"/>
      <c r="D26" s="631"/>
      <c r="E26" s="632"/>
      <c r="F26" s="181">
        <f>F12+F13+F14+F15+F16+F19+F20+F21+F22+F23+F24+F25</f>
        <v>12350</v>
      </c>
    </row>
    <row r="27" spans="2:8" s="217" customFormat="1" ht="18" customHeight="1" x14ac:dyDescent="0.4">
      <c r="B27" s="840" t="s">
        <v>236</v>
      </c>
      <c r="C27" s="841"/>
      <c r="D27" s="182">
        <v>50</v>
      </c>
      <c r="E27" s="183"/>
      <c r="F27" s="181">
        <v>0</v>
      </c>
    </row>
    <row r="28" spans="2:8" s="217" customFormat="1" ht="15" customHeight="1" x14ac:dyDescent="0.4">
      <c r="B28" s="842"/>
      <c r="C28" s="843"/>
      <c r="D28" s="637"/>
      <c r="E28" s="638"/>
      <c r="F28" s="639"/>
    </row>
    <row r="29" spans="2:8" s="217" customFormat="1" ht="36" customHeight="1" x14ac:dyDescent="0.45">
      <c r="B29" s="184" t="s">
        <v>51</v>
      </c>
      <c r="C29" s="185" t="s">
        <v>18</v>
      </c>
      <c r="D29" s="178">
        <v>25</v>
      </c>
      <c r="E29" s="186">
        <v>0</v>
      </c>
      <c r="F29" s="178">
        <f>D29*E29</f>
        <v>0</v>
      </c>
    </row>
    <row r="30" spans="2:8" ht="19.5" x14ac:dyDescent="0.45">
      <c r="B30" s="844" t="s">
        <v>24</v>
      </c>
      <c r="C30" s="844"/>
      <c r="D30" s="844"/>
      <c r="E30" s="844"/>
      <c r="F30" s="844"/>
    </row>
    <row r="31" spans="2:8" ht="19.5" x14ac:dyDescent="0.45">
      <c r="B31" s="624" t="s">
        <v>25</v>
      </c>
      <c r="C31" s="625"/>
      <c r="D31" s="626"/>
      <c r="E31" s="78" t="s">
        <v>26</v>
      </c>
      <c r="F31" s="396">
        <v>0</v>
      </c>
    </row>
    <row r="32" spans="2:8" ht="19.5" x14ac:dyDescent="0.45">
      <c r="B32" s="624" t="s">
        <v>27</v>
      </c>
      <c r="C32" s="625"/>
      <c r="D32" s="626"/>
      <c r="E32" s="84" t="s">
        <v>28</v>
      </c>
      <c r="F32" s="397"/>
    </row>
    <row r="33" spans="2:6" ht="19.5" x14ac:dyDescent="0.45">
      <c r="B33" s="624" t="s">
        <v>65</v>
      </c>
      <c r="C33" s="625"/>
      <c r="D33" s="626"/>
      <c r="E33" s="84" t="s">
        <v>29</v>
      </c>
      <c r="F33" s="398">
        <v>0</v>
      </c>
    </row>
    <row r="34" spans="2:6" ht="19.5" x14ac:dyDescent="0.45">
      <c r="B34" s="624" t="s">
        <v>75</v>
      </c>
      <c r="C34" s="625"/>
      <c r="D34" s="626"/>
      <c r="E34" s="84" t="s">
        <v>31</v>
      </c>
      <c r="F34" s="464">
        <v>0</v>
      </c>
    </row>
    <row r="35" spans="2:6" ht="19.5" x14ac:dyDescent="0.45">
      <c r="B35" s="823" t="s">
        <v>32</v>
      </c>
      <c r="C35" s="825"/>
      <c r="D35" s="825"/>
      <c r="E35" s="824"/>
      <c r="F35" s="470">
        <v>0</v>
      </c>
    </row>
    <row r="36" spans="2:6" ht="11.25" customHeight="1" x14ac:dyDescent="0.65">
      <c r="B36" s="190"/>
      <c r="C36" s="191"/>
      <c r="D36" s="192"/>
      <c r="E36" s="192"/>
      <c r="F36" s="193"/>
    </row>
    <row r="37" spans="2:6" ht="19.5" x14ac:dyDescent="0.45">
      <c r="B37" s="826" t="s">
        <v>66</v>
      </c>
      <c r="C37" s="826"/>
      <c r="D37" s="826"/>
      <c r="E37" s="826"/>
      <c r="F37" s="826"/>
    </row>
    <row r="38" spans="2:6" ht="21.75" x14ac:dyDescent="0.5">
      <c r="B38" s="194" t="s">
        <v>33</v>
      </c>
      <c r="C38" s="195"/>
      <c r="D38" s="196">
        <v>263280</v>
      </c>
      <c r="E38" s="608"/>
      <c r="F38" s="609"/>
    </row>
    <row r="39" spans="2:6" ht="21.75" x14ac:dyDescent="0.5">
      <c r="B39" s="194" t="s">
        <v>34</v>
      </c>
      <c r="C39" s="195"/>
      <c r="D39" s="196">
        <f>ABST!V14</f>
        <v>244950</v>
      </c>
      <c r="E39" s="610"/>
      <c r="F39" s="611"/>
    </row>
    <row r="40" spans="2:6" ht="24" x14ac:dyDescent="0.55000000000000004">
      <c r="B40" s="194" t="s">
        <v>35</v>
      </c>
      <c r="C40" s="195"/>
      <c r="D40" s="298">
        <v>-18330</v>
      </c>
      <c r="E40" s="400">
        <v>0.05</v>
      </c>
      <c r="F40" s="198">
        <v>600</v>
      </c>
    </row>
    <row r="41" spans="2:6" ht="19.5" x14ac:dyDescent="0.45">
      <c r="B41" s="821" t="s">
        <v>36</v>
      </c>
      <c r="C41" s="822"/>
      <c r="D41" s="823" t="s">
        <v>37</v>
      </c>
      <c r="E41" s="824"/>
      <c r="F41" s="199">
        <v>11750</v>
      </c>
    </row>
    <row r="42" spans="2:6" ht="26.25" hidden="1" x14ac:dyDescent="0.6">
      <c r="B42" s="299"/>
      <c r="C42" s="191"/>
      <c r="D42" s="191"/>
      <c r="E42" s="300"/>
      <c r="F42" s="300"/>
    </row>
    <row r="43" spans="2:6" ht="9" hidden="1" customHeight="1" x14ac:dyDescent="0.55000000000000004">
      <c r="B43" s="838" t="s">
        <v>36</v>
      </c>
      <c r="C43" s="839"/>
      <c r="D43" s="619" t="s">
        <v>70</v>
      </c>
      <c r="E43" s="620"/>
      <c r="F43" s="466">
        <v>0</v>
      </c>
    </row>
    <row r="44" spans="2:6" ht="10.5" hidden="1" customHeight="1" x14ac:dyDescent="0.55000000000000004">
      <c r="B44" s="200"/>
      <c r="C44" s="191"/>
      <c r="D44" s="191"/>
      <c r="E44" s="201"/>
      <c r="F44" s="202"/>
    </row>
    <row r="45" spans="2:6" ht="19.5" customHeight="1" x14ac:dyDescent="0.55000000000000004">
      <c r="B45" s="203" t="s">
        <v>38</v>
      </c>
      <c r="C45" s="204"/>
      <c r="D45" s="205"/>
      <c r="E45" s="206"/>
      <c r="F45" s="207"/>
    </row>
    <row r="46" spans="2:6" ht="83.25" customHeight="1" x14ac:dyDescent="0.25">
      <c r="B46" s="817" t="s">
        <v>113</v>
      </c>
      <c r="C46" s="817"/>
      <c r="D46" s="817"/>
      <c r="E46" s="817"/>
      <c r="F46" s="817"/>
    </row>
    <row r="47" spans="2:6" ht="24" customHeight="1" x14ac:dyDescent="0.25">
      <c r="B47" s="513" t="s">
        <v>248</v>
      </c>
      <c r="C47" s="513"/>
      <c r="D47" s="513"/>
      <c r="E47" s="513"/>
      <c r="F47" s="513"/>
    </row>
    <row r="48" spans="2:6" ht="15" customHeight="1" x14ac:dyDescent="0.25">
      <c r="B48" s="513"/>
      <c r="C48" s="513"/>
      <c r="D48" s="513"/>
      <c r="E48" s="513"/>
      <c r="F48" s="513"/>
    </row>
    <row r="49" spans="2:6" ht="11.25" customHeight="1" x14ac:dyDescent="0.25">
      <c r="B49" s="440"/>
      <c r="C49" s="440"/>
      <c r="D49" s="440"/>
      <c r="E49" s="440"/>
      <c r="F49" s="440"/>
    </row>
    <row r="50" spans="2:6" ht="3.75" customHeight="1" x14ac:dyDescent="0.25">
      <c r="B50" s="440"/>
      <c r="C50" s="440"/>
      <c r="D50" s="440"/>
      <c r="E50" s="440"/>
      <c r="F50" s="440"/>
    </row>
    <row r="51" spans="2:6" ht="20.100000000000001" customHeight="1" x14ac:dyDescent="0.25">
      <c r="B51" s="440"/>
      <c r="C51" s="440"/>
      <c r="D51" s="440"/>
      <c r="E51" s="440"/>
      <c r="F51" s="440"/>
    </row>
    <row r="52" spans="2:6" ht="24" x14ac:dyDescent="0.55000000000000004">
      <c r="B52" s="209"/>
      <c r="C52" s="209"/>
      <c r="D52" s="209"/>
      <c r="E52" s="818" t="s">
        <v>39</v>
      </c>
      <c r="F52" s="818"/>
    </row>
    <row r="53" spans="2:6" ht="30.75" customHeight="1" x14ac:dyDescent="0.6">
      <c r="B53" s="210"/>
      <c r="C53" s="211"/>
      <c r="D53" s="211"/>
      <c r="E53" s="201"/>
      <c r="F53" s="206"/>
    </row>
    <row r="54" spans="2:6" ht="26.25" x14ac:dyDescent="0.6">
      <c r="B54" s="210"/>
      <c r="C54" s="211"/>
      <c r="D54" s="211"/>
      <c r="E54" s="201"/>
      <c r="F54" s="206"/>
    </row>
    <row r="55" spans="2:6" ht="20.100000000000001" customHeight="1" x14ac:dyDescent="0.45">
      <c r="B55" s="424" t="s">
        <v>40</v>
      </c>
      <c r="C55" s="491" t="s">
        <v>103</v>
      </c>
      <c r="D55" s="491"/>
      <c r="E55" s="491" t="s">
        <v>41</v>
      </c>
      <c r="F55" s="491"/>
    </row>
    <row r="56" spans="2:6" ht="20.100000000000001" customHeight="1" x14ac:dyDescent="0.45">
      <c r="B56" s="424" t="s">
        <v>46</v>
      </c>
      <c r="C56" s="491" t="s">
        <v>46</v>
      </c>
      <c r="D56" s="491"/>
      <c r="E56" s="491" t="s">
        <v>42</v>
      </c>
      <c r="F56" s="491"/>
    </row>
    <row r="57" spans="2:6" ht="20.100000000000001" customHeight="1" x14ac:dyDescent="0.45">
      <c r="B57" s="423" t="s">
        <v>6</v>
      </c>
      <c r="C57" s="491" t="s">
        <v>6</v>
      </c>
      <c r="D57" s="491"/>
      <c r="E57" s="491" t="s">
        <v>47</v>
      </c>
      <c r="F57" s="491"/>
    </row>
    <row r="58" spans="2:6" ht="20.100000000000001" customHeight="1" x14ac:dyDescent="0.5">
      <c r="B58" s="214"/>
      <c r="C58" s="191"/>
      <c r="D58" s="423"/>
      <c r="E58" s="423"/>
      <c r="F58" s="215"/>
    </row>
    <row r="59" spans="2:6" ht="24.75" customHeight="1" x14ac:dyDescent="0.45">
      <c r="B59" s="214"/>
      <c r="C59" s="214"/>
      <c r="D59" s="423" t="s">
        <v>43</v>
      </c>
      <c r="E59" s="423"/>
      <c r="F59" s="214"/>
    </row>
    <row r="60" spans="2:6" ht="23.25" customHeight="1" x14ac:dyDescent="0.45">
      <c r="B60" s="214"/>
      <c r="C60" s="214"/>
      <c r="D60" s="423"/>
      <c r="E60" s="423"/>
      <c r="F60" s="214"/>
    </row>
    <row r="61" spans="2:6" ht="20.100000000000001" customHeight="1" x14ac:dyDescent="0.45">
      <c r="B61" s="216"/>
      <c r="C61" s="216"/>
      <c r="D61" s="423"/>
      <c r="E61" s="423"/>
      <c r="F61" s="214"/>
    </row>
    <row r="62" spans="2:6" ht="20.100000000000001" customHeight="1" x14ac:dyDescent="0.45">
      <c r="B62" s="216"/>
      <c r="C62" s="491" t="s">
        <v>44</v>
      </c>
      <c r="D62" s="491"/>
      <c r="E62" s="491"/>
      <c r="F62" s="214"/>
    </row>
    <row r="63" spans="2:6" ht="20.100000000000001" customHeight="1" x14ac:dyDescent="0.45">
      <c r="B63" s="216"/>
      <c r="C63" s="491" t="s">
        <v>45</v>
      </c>
      <c r="D63" s="491"/>
      <c r="E63" s="491"/>
      <c r="F63" s="214"/>
    </row>
    <row r="64" spans="2:6" ht="17.25" x14ac:dyDescent="0.4">
      <c r="B64" s="217"/>
      <c r="C64" s="217"/>
      <c r="D64" s="217"/>
      <c r="E64" s="217"/>
      <c r="F64" s="217"/>
    </row>
  </sheetData>
  <mergeCells count="55"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31:D31"/>
    <mergeCell ref="B10:F10"/>
    <mergeCell ref="B12:E12"/>
    <mergeCell ref="B13:D13"/>
    <mergeCell ref="B14:D14"/>
    <mergeCell ref="B15:D15"/>
    <mergeCell ref="B16:B17"/>
    <mergeCell ref="E16:E17"/>
    <mergeCell ref="F16:F17"/>
    <mergeCell ref="B22:B25"/>
    <mergeCell ref="B26:E26"/>
    <mergeCell ref="B27:C28"/>
    <mergeCell ref="D28:F28"/>
    <mergeCell ref="B30:F30"/>
    <mergeCell ref="C16:C17"/>
    <mergeCell ref="B18:C18"/>
    <mergeCell ref="E52:F52"/>
    <mergeCell ref="B32:D32"/>
    <mergeCell ref="B33:D33"/>
    <mergeCell ref="B34:D34"/>
    <mergeCell ref="B35:E35"/>
    <mergeCell ref="B37:F37"/>
    <mergeCell ref="E38:F39"/>
    <mergeCell ref="B41:C41"/>
    <mergeCell ref="B43:C43"/>
    <mergeCell ref="D43:E43"/>
    <mergeCell ref="D41:E41"/>
    <mergeCell ref="B46:F46"/>
    <mergeCell ref="B47:F48"/>
    <mergeCell ref="E55:F55"/>
    <mergeCell ref="E56:F56"/>
    <mergeCell ref="E57:F57"/>
    <mergeCell ref="C62:E62"/>
    <mergeCell ref="C63:E63"/>
    <mergeCell ref="C55:D55"/>
    <mergeCell ref="C56:D56"/>
    <mergeCell ref="C57:D57"/>
    <mergeCell ref="C25:D25"/>
    <mergeCell ref="B20:C20"/>
    <mergeCell ref="B21:C21"/>
    <mergeCell ref="C22:D22"/>
    <mergeCell ref="C23:D23"/>
    <mergeCell ref="C24:D24"/>
  </mergeCells>
  <printOptions horizontalCentered="1"/>
  <pageMargins left="0.70866141732283505" right="0.70866141732283505" top="0.55118110236220497" bottom="0.35433070866141703" header="0.31496062992126" footer="0.31496062992126"/>
  <pageSetup scale="90" orientation="portrait" r:id="rId1"/>
  <rowBreaks count="1" manualBreakCount="1">
    <brk id="2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61"/>
  <sheetViews>
    <sheetView topLeftCell="A25" workbookViewId="0">
      <selection activeCell="H45" sqref="H45"/>
    </sheetView>
  </sheetViews>
  <sheetFormatPr defaultRowHeight="15" x14ac:dyDescent="0.25"/>
  <cols>
    <col min="2" max="2" width="31.5703125" customWidth="1"/>
    <col min="3" max="3" width="16.42578125" customWidth="1"/>
    <col min="4" max="4" width="23.28515625" customWidth="1"/>
    <col min="5" max="5" width="17.7109375" bestFit="1" customWidth="1"/>
    <col min="6" max="6" width="11.5703125" bestFit="1" customWidth="1"/>
  </cols>
  <sheetData>
    <row r="2" spans="2:6" s="217" customFormat="1" ht="18.95" customHeight="1" x14ac:dyDescent="0.5">
      <c r="B2" s="654" t="s">
        <v>0</v>
      </c>
      <c r="C2" s="654"/>
      <c r="D2" s="654"/>
      <c r="E2" s="654"/>
      <c r="F2" s="654"/>
    </row>
    <row r="3" spans="2:6" s="217" customFormat="1" ht="18.95" customHeight="1" x14ac:dyDescent="0.5">
      <c r="B3" s="654" t="s">
        <v>1</v>
      </c>
      <c r="C3" s="654"/>
      <c r="D3" s="654"/>
      <c r="E3" s="654"/>
      <c r="F3" s="654"/>
    </row>
    <row r="4" spans="2:6" s="217" customFormat="1" ht="18.95" customHeight="1" x14ac:dyDescent="0.45">
      <c r="B4" s="846" t="s">
        <v>2</v>
      </c>
      <c r="C4" s="846"/>
      <c r="D4" s="549" t="s">
        <v>257</v>
      </c>
      <c r="E4" s="549"/>
      <c r="F4" s="549"/>
    </row>
    <row r="5" spans="2:6" s="217" customFormat="1" ht="18.95" customHeight="1" x14ac:dyDescent="0.45">
      <c r="B5" s="846" t="s">
        <v>3</v>
      </c>
      <c r="C5" s="846"/>
      <c r="D5" s="549" t="s">
        <v>208</v>
      </c>
      <c r="E5" s="549"/>
      <c r="F5" s="549"/>
    </row>
    <row r="6" spans="2:6" s="217" customFormat="1" ht="18.95" customHeight="1" x14ac:dyDescent="0.45">
      <c r="B6" s="846" t="s">
        <v>4</v>
      </c>
      <c r="C6" s="846"/>
      <c r="D6" s="72">
        <v>44731</v>
      </c>
      <c r="E6" s="44"/>
      <c r="F6" s="45"/>
    </row>
    <row r="7" spans="2:6" s="217" customFormat="1" ht="18.95" customHeight="1" x14ac:dyDescent="0.45">
      <c r="B7" s="846" t="s">
        <v>5</v>
      </c>
      <c r="C7" s="846"/>
      <c r="D7" s="847" t="s">
        <v>6</v>
      </c>
      <c r="E7" s="847"/>
      <c r="F7" s="847"/>
    </row>
    <row r="8" spans="2:6" s="217" customFormat="1" ht="18.95" customHeight="1" x14ac:dyDescent="0.45">
      <c r="B8" s="846" t="s">
        <v>7</v>
      </c>
      <c r="C8" s="846"/>
      <c r="D8" s="847" t="s">
        <v>78</v>
      </c>
      <c r="E8" s="847"/>
      <c r="F8" s="847"/>
    </row>
    <row r="9" spans="2:6" s="217" customFormat="1" ht="18.95" customHeight="1" x14ac:dyDescent="0.45">
      <c r="B9" s="845" t="s">
        <v>8</v>
      </c>
      <c r="C9" s="845"/>
      <c r="D9" s="845"/>
      <c r="E9" s="845"/>
      <c r="F9" s="845"/>
    </row>
    <row r="10" spans="2:6" s="217" customFormat="1" ht="18.95" customHeight="1" x14ac:dyDescent="0.45">
      <c r="B10" s="826" t="s">
        <v>9</v>
      </c>
      <c r="C10" s="826"/>
      <c r="D10" s="826"/>
      <c r="E10" s="826"/>
      <c r="F10" s="826"/>
    </row>
    <row r="11" spans="2:6" s="217" customFormat="1" ht="18.95" customHeight="1" x14ac:dyDescent="0.45">
      <c r="B11" s="391" t="s">
        <v>10</v>
      </c>
      <c r="C11" s="391"/>
      <c r="D11" s="391" t="s">
        <v>10</v>
      </c>
      <c r="E11" s="391" t="s">
        <v>11</v>
      </c>
      <c r="F11" s="391" t="s">
        <v>12</v>
      </c>
    </row>
    <row r="12" spans="2:6" s="217" customFormat="1" ht="42.75" customHeight="1" x14ac:dyDescent="0.4">
      <c r="B12" s="624" t="s">
        <v>13</v>
      </c>
      <c r="C12" s="625"/>
      <c r="D12" s="625"/>
      <c r="E12" s="626"/>
      <c r="F12" s="178">
        <v>12000</v>
      </c>
    </row>
    <row r="13" spans="2:6" s="217" customFormat="1" ht="90" customHeight="1" x14ac:dyDescent="0.4">
      <c r="B13" s="624" t="s">
        <v>55</v>
      </c>
      <c r="C13" s="625"/>
      <c r="D13" s="626"/>
      <c r="E13" s="178">
        <v>2000</v>
      </c>
      <c r="F13" s="178">
        <v>2000</v>
      </c>
    </row>
    <row r="14" spans="2:6" s="217" customFormat="1" ht="42.75" customHeight="1" x14ac:dyDescent="0.45">
      <c r="B14" s="827" t="s">
        <v>56</v>
      </c>
      <c r="C14" s="828"/>
      <c r="D14" s="829"/>
      <c r="E14" s="178">
        <v>1000</v>
      </c>
      <c r="F14" s="178">
        <v>0</v>
      </c>
    </row>
    <row r="15" spans="2:6" s="217" customFormat="1" ht="68.25" customHeight="1" x14ac:dyDescent="0.45">
      <c r="B15" s="827" t="s">
        <v>48</v>
      </c>
      <c r="C15" s="828"/>
      <c r="D15" s="829"/>
      <c r="E15" s="178">
        <v>1500</v>
      </c>
      <c r="F15" s="178">
        <v>0</v>
      </c>
    </row>
    <row r="16" spans="2:6" s="217" customFormat="1" ht="24" customHeight="1" x14ac:dyDescent="0.4">
      <c r="B16" s="830" t="s">
        <v>49</v>
      </c>
      <c r="C16" s="751" t="s">
        <v>14</v>
      </c>
      <c r="D16" s="477" t="s">
        <v>15</v>
      </c>
      <c r="E16" s="728">
        <v>500</v>
      </c>
      <c r="F16" s="728">
        <v>0</v>
      </c>
    </row>
    <row r="17" spans="1:6" s="217" customFormat="1" ht="54" customHeight="1" x14ac:dyDescent="0.4">
      <c r="B17" s="831"/>
      <c r="C17" s="752"/>
      <c r="D17" s="477" t="s">
        <v>16</v>
      </c>
      <c r="E17" s="729"/>
      <c r="F17" s="729"/>
    </row>
    <row r="18" spans="1:6" s="217" customFormat="1" ht="67.5" customHeight="1" x14ac:dyDescent="0.5">
      <c r="B18" s="815" t="s">
        <v>50</v>
      </c>
      <c r="C18" s="816"/>
      <c r="D18" s="73" t="s">
        <v>17</v>
      </c>
      <c r="E18" s="390"/>
      <c r="F18" s="221">
        <v>0</v>
      </c>
    </row>
    <row r="19" spans="1:6" s="217" customFormat="1" ht="58.5" x14ac:dyDescent="0.45">
      <c r="B19" s="184" t="s">
        <v>51</v>
      </c>
      <c r="C19" s="471" t="s">
        <v>18</v>
      </c>
      <c r="D19" s="221">
        <v>25</v>
      </c>
      <c r="E19" s="225">
        <v>27</v>
      </c>
      <c r="F19" s="221">
        <v>675</v>
      </c>
    </row>
    <row r="20" spans="1:6" s="217" customFormat="1" ht="57.75" customHeight="1" x14ac:dyDescent="0.45">
      <c r="B20" s="815" t="s">
        <v>52</v>
      </c>
      <c r="C20" s="816"/>
      <c r="D20" s="221">
        <v>150</v>
      </c>
      <c r="E20" s="186">
        <v>0</v>
      </c>
      <c r="F20" s="221">
        <v>0</v>
      </c>
    </row>
    <row r="21" spans="1:6" s="217" customFormat="1" ht="63.75" customHeight="1" x14ac:dyDescent="0.45">
      <c r="B21" s="815" t="s">
        <v>53</v>
      </c>
      <c r="C21" s="816"/>
      <c r="D21" s="178">
        <v>100</v>
      </c>
      <c r="E21" s="225">
        <v>0</v>
      </c>
      <c r="F21" s="221">
        <v>0</v>
      </c>
    </row>
    <row r="22" spans="1:6" s="217" customFormat="1" ht="18.75" x14ac:dyDescent="0.45">
      <c r="B22" s="832" t="s">
        <v>54</v>
      </c>
      <c r="C22" s="747" t="s">
        <v>19</v>
      </c>
      <c r="D22" s="748"/>
      <c r="E22" s="225">
        <v>0</v>
      </c>
      <c r="F22" s="221">
        <v>0</v>
      </c>
    </row>
    <row r="23" spans="1:6" s="217" customFormat="1" ht="18.75" x14ac:dyDescent="0.45">
      <c r="B23" s="833"/>
      <c r="C23" s="747" t="s">
        <v>20</v>
      </c>
      <c r="D23" s="748"/>
      <c r="E23" s="225">
        <v>0</v>
      </c>
      <c r="F23" s="221">
        <v>0</v>
      </c>
    </row>
    <row r="24" spans="1:6" s="217" customFormat="1" ht="18.75" x14ac:dyDescent="0.45">
      <c r="B24" s="833"/>
      <c r="C24" s="747" t="s">
        <v>21</v>
      </c>
      <c r="D24" s="748"/>
      <c r="E24" s="225">
        <v>0</v>
      </c>
      <c r="F24" s="221">
        <v>0</v>
      </c>
    </row>
    <row r="25" spans="1:6" s="217" customFormat="1" ht="18.75" x14ac:dyDescent="0.45">
      <c r="B25" s="834"/>
      <c r="C25" s="747" t="s">
        <v>22</v>
      </c>
      <c r="D25" s="748"/>
      <c r="E25" s="225">
        <v>0</v>
      </c>
      <c r="F25" s="221">
        <v>0</v>
      </c>
    </row>
    <row r="26" spans="1:6" s="217" customFormat="1" ht="19.5" x14ac:dyDescent="0.4">
      <c r="B26" s="848" t="s">
        <v>23</v>
      </c>
      <c r="C26" s="849"/>
      <c r="D26" s="849"/>
      <c r="E26" s="850"/>
      <c r="F26" s="181">
        <f>F12+F13+F14+F15+F16+F19+F20+F21+F22+F23+F24+F25</f>
        <v>14675</v>
      </c>
    </row>
    <row r="27" spans="1:6" s="217" customFormat="1" ht="18" customHeight="1" x14ac:dyDescent="0.4">
      <c r="B27" s="522" t="s">
        <v>240</v>
      </c>
      <c r="C27" s="523"/>
      <c r="D27" s="182">
        <v>50</v>
      </c>
      <c r="E27" s="183"/>
      <c r="F27" s="181">
        <v>0</v>
      </c>
    </row>
    <row r="28" spans="1:6" s="217" customFormat="1" ht="18.75" customHeight="1" x14ac:dyDescent="0.4">
      <c r="B28" s="524"/>
      <c r="C28" s="525"/>
      <c r="D28" s="637"/>
      <c r="E28" s="638"/>
      <c r="F28" s="639"/>
    </row>
    <row r="29" spans="1:6" s="217" customFormat="1" ht="66" customHeight="1" x14ac:dyDescent="0.45">
      <c r="B29" s="184" t="s">
        <v>51</v>
      </c>
      <c r="C29" s="79" t="s">
        <v>18</v>
      </c>
      <c r="D29" s="221">
        <v>25</v>
      </c>
      <c r="E29" s="225">
        <v>0</v>
      </c>
      <c r="F29" s="221">
        <f>D29*E29</f>
        <v>0</v>
      </c>
    </row>
    <row r="30" spans="1:6" ht="20.25" x14ac:dyDescent="0.5">
      <c r="B30" s="835" t="s">
        <v>24</v>
      </c>
      <c r="C30" s="835"/>
      <c r="D30" s="835"/>
      <c r="E30" s="835"/>
      <c r="F30" s="835"/>
    </row>
    <row r="31" spans="1:6" ht="38.25" customHeight="1" x14ac:dyDescent="0.45">
      <c r="A31" s="217"/>
      <c r="B31" s="827" t="s">
        <v>25</v>
      </c>
      <c r="C31" s="828"/>
      <c r="D31" s="829"/>
      <c r="E31" s="78" t="s">
        <v>26</v>
      </c>
      <c r="F31" s="396">
        <v>0</v>
      </c>
    </row>
    <row r="32" spans="1:6" ht="19.5" x14ac:dyDescent="0.45">
      <c r="A32" s="217"/>
      <c r="B32" s="624" t="s">
        <v>27</v>
      </c>
      <c r="C32" s="625"/>
      <c r="D32" s="626"/>
      <c r="E32" s="84" t="s">
        <v>28</v>
      </c>
      <c r="F32" s="397"/>
    </row>
    <row r="33" spans="1:6" ht="42" customHeight="1" x14ac:dyDescent="0.45">
      <c r="A33" s="217"/>
      <c r="B33" s="624" t="s">
        <v>65</v>
      </c>
      <c r="C33" s="625"/>
      <c r="D33" s="626"/>
      <c r="E33" s="84" t="s">
        <v>29</v>
      </c>
      <c r="F33" s="398">
        <v>50</v>
      </c>
    </row>
    <row r="34" spans="1:6" ht="38.25" customHeight="1" x14ac:dyDescent="0.45">
      <c r="A34" s="217"/>
      <c r="B34" s="624" t="s">
        <v>30</v>
      </c>
      <c r="C34" s="625"/>
      <c r="D34" s="626"/>
      <c r="E34" s="84" t="s">
        <v>31</v>
      </c>
      <c r="F34" s="399">
        <v>200</v>
      </c>
    </row>
    <row r="35" spans="1:6" ht="19.5" x14ac:dyDescent="0.45">
      <c r="A35" s="217"/>
      <c r="B35" s="823" t="s">
        <v>32</v>
      </c>
      <c r="C35" s="825"/>
      <c r="D35" s="825"/>
      <c r="E35" s="824"/>
      <c r="F35" s="189">
        <v>250</v>
      </c>
    </row>
    <row r="36" spans="1:6" ht="11.25" customHeight="1" x14ac:dyDescent="0.65">
      <c r="A36" s="217"/>
      <c r="B36" s="190"/>
      <c r="C36" s="191"/>
      <c r="D36" s="192"/>
      <c r="E36" s="192"/>
      <c r="F36" s="193"/>
    </row>
    <row r="37" spans="1:6" ht="19.5" x14ac:dyDescent="0.45">
      <c r="A37" s="217"/>
      <c r="B37" s="826" t="s">
        <v>66</v>
      </c>
      <c r="C37" s="826"/>
      <c r="D37" s="826"/>
      <c r="E37" s="826"/>
      <c r="F37" s="826"/>
    </row>
    <row r="38" spans="1:6" ht="27.75" customHeight="1" x14ac:dyDescent="0.45">
      <c r="A38" s="217"/>
      <c r="B38" s="194" t="s">
        <v>33</v>
      </c>
      <c r="C38" s="194"/>
      <c r="D38" s="196">
        <v>442505</v>
      </c>
      <c r="E38" s="608"/>
      <c r="F38" s="609"/>
    </row>
    <row r="39" spans="1:6" ht="25.5" customHeight="1" x14ac:dyDescent="0.45">
      <c r="A39" s="217"/>
      <c r="B39" s="194" t="s">
        <v>34</v>
      </c>
      <c r="C39" s="194"/>
      <c r="D39" s="196">
        <f>ABST!V15</f>
        <v>388780</v>
      </c>
      <c r="E39" s="610"/>
      <c r="F39" s="611"/>
    </row>
    <row r="40" spans="1:6" ht="25.5" customHeight="1" x14ac:dyDescent="0.55000000000000004">
      <c r="A40" s="217"/>
      <c r="B40" s="194" t="s">
        <v>35</v>
      </c>
      <c r="C40" s="194"/>
      <c r="D40" s="298">
        <v>-53725</v>
      </c>
      <c r="E40" s="400">
        <v>0.05</v>
      </c>
      <c r="F40" s="198">
        <v>0</v>
      </c>
    </row>
    <row r="41" spans="1:6" ht="20.100000000000001" customHeight="1" x14ac:dyDescent="0.45">
      <c r="A41" s="217"/>
      <c r="B41" s="819" t="s">
        <v>23</v>
      </c>
      <c r="C41" s="820"/>
      <c r="D41" s="614">
        <f>F40</f>
        <v>0</v>
      </c>
      <c r="E41" s="615"/>
      <c r="F41" s="616"/>
    </row>
    <row r="42" spans="1:6" ht="20.100000000000001" customHeight="1" x14ac:dyDescent="0.45">
      <c r="A42" s="217"/>
      <c r="B42" s="821" t="s">
        <v>36</v>
      </c>
      <c r="C42" s="822"/>
      <c r="D42" s="823" t="s">
        <v>37</v>
      </c>
      <c r="E42" s="824"/>
      <c r="F42" s="199">
        <v>14425</v>
      </c>
    </row>
    <row r="43" spans="1:6" ht="10.5" customHeight="1" x14ac:dyDescent="0.55000000000000004">
      <c r="A43" s="217"/>
      <c r="B43" s="200"/>
      <c r="C43" s="191"/>
      <c r="D43" s="191"/>
      <c r="E43" s="201"/>
      <c r="F43" s="202"/>
    </row>
    <row r="44" spans="1:6" ht="19.5" customHeight="1" x14ac:dyDescent="0.55000000000000004">
      <c r="A44" s="217"/>
      <c r="B44" s="203" t="s">
        <v>38</v>
      </c>
      <c r="C44" s="204"/>
      <c r="D44" s="205"/>
      <c r="E44" s="206"/>
      <c r="F44" s="207"/>
    </row>
    <row r="45" spans="1:6" ht="89.25" customHeight="1" x14ac:dyDescent="0.4">
      <c r="A45" s="217"/>
      <c r="B45" s="817" t="s">
        <v>258</v>
      </c>
      <c r="C45" s="817"/>
      <c r="D45" s="817"/>
      <c r="E45" s="817"/>
      <c r="F45" s="817"/>
    </row>
    <row r="46" spans="1:6" ht="24" customHeight="1" x14ac:dyDescent="0.4">
      <c r="A46" s="217"/>
      <c r="B46" s="513" t="s">
        <v>248</v>
      </c>
      <c r="C46" s="513"/>
      <c r="D46" s="513"/>
      <c r="E46" s="513"/>
      <c r="F46" s="513"/>
    </row>
    <row r="47" spans="1:6" ht="15" customHeight="1" x14ac:dyDescent="0.4">
      <c r="A47" s="217"/>
      <c r="B47" s="513"/>
      <c r="C47" s="513"/>
      <c r="D47" s="513"/>
      <c r="E47" s="513"/>
      <c r="F47" s="513"/>
    </row>
    <row r="48" spans="1:6" ht="15" customHeight="1" x14ac:dyDescent="0.45">
      <c r="A48" s="217"/>
      <c r="B48" s="208"/>
      <c r="C48" s="208"/>
      <c r="D48" s="208"/>
      <c r="E48" s="208"/>
      <c r="F48" s="208"/>
    </row>
    <row r="49" spans="1:6" ht="15" customHeight="1" x14ac:dyDescent="0.45">
      <c r="A49" s="217"/>
      <c r="B49" s="208"/>
      <c r="C49" s="208"/>
      <c r="D49" s="208"/>
      <c r="E49" s="208"/>
      <c r="F49" s="208"/>
    </row>
    <row r="50" spans="1:6" ht="24" x14ac:dyDescent="0.55000000000000004">
      <c r="A50" s="217"/>
      <c r="B50" s="209"/>
      <c r="C50" s="209"/>
      <c r="D50" s="209"/>
      <c r="E50" s="818" t="s">
        <v>39</v>
      </c>
      <c r="F50" s="818"/>
    </row>
    <row r="51" spans="1:6" ht="26.25" x14ac:dyDescent="0.6">
      <c r="A51" s="217"/>
      <c r="B51" s="210"/>
      <c r="C51" s="211"/>
      <c r="D51" s="211"/>
      <c r="E51" s="201"/>
      <c r="F51" s="206"/>
    </row>
    <row r="52" spans="1:6" ht="26.25" x14ac:dyDescent="0.6">
      <c r="A52" s="217"/>
      <c r="B52" s="210"/>
      <c r="C52" s="211"/>
      <c r="D52" s="211"/>
      <c r="E52" s="201"/>
      <c r="F52" s="206"/>
    </row>
    <row r="53" spans="1:6" ht="20.100000000000001" customHeight="1" x14ac:dyDescent="0.5">
      <c r="A53" s="217"/>
      <c r="B53" s="212" t="s">
        <v>40</v>
      </c>
      <c r="C53" s="401"/>
      <c r="D53" s="213" t="s">
        <v>103</v>
      </c>
      <c r="E53" s="491" t="s">
        <v>41</v>
      </c>
      <c r="F53" s="491"/>
    </row>
    <row r="54" spans="1:6" ht="20.100000000000001" customHeight="1" x14ac:dyDescent="0.5">
      <c r="A54" s="217"/>
      <c r="B54" s="212" t="s">
        <v>46</v>
      </c>
      <c r="C54" s="401"/>
      <c r="D54" s="213" t="s">
        <v>46</v>
      </c>
      <c r="E54" s="491" t="s">
        <v>42</v>
      </c>
      <c r="F54" s="491"/>
    </row>
    <row r="55" spans="1:6" ht="20.100000000000001" customHeight="1" x14ac:dyDescent="0.5">
      <c r="A55" s="217"/>
      <c r="B55" s="213" t="s">
        <v>6</v>
      </c>
      <c r="C55" s="401"/>
      <c r="D55" s="213" t="s">
        <v>6</v>
      </c>
      <c r="E55" s="491" t="s">
        <v>47</v>
      </c>
      <c r="F55" s="491"/>
    </row>
    <row r="56" spans="1:6" ht="20.100000000000001" customHeight="1" x14ac:dyDescent="0.5">
      <c r="A56" s="217"/>
      <c r="B56" s="214"/>
      <c r="C56" s="191"/>
      <c r="D56" s="213"/>
      <c r="E56" s="213"/>
      <c r="F56" s="215"/>
    </row>
    <row r="57" spans="1:6" ht="20.100000000000001" customHeight="1" x14ac:dyDescent="0.45">
      <c r="A57" s="217"/>
      <c r="B57" s="214"/>
      <c r="C57" s="214"/>
      <c r="D57" s="213" t="s">
        <v>43</v>
      </c>
      <c r="E57" s="213"/>
      <c r="F57" s="214"/>
    </row>
    <row r="58" spans="1:6" ht="40.5" customHeight="1" x14ac:dyDescent="0.45">
      <c r="A58" s="217"/>
      <c r="B58" s="216"/>
      <c r="C58" s="216"/>
      <c r="D58" s="213"/>
      <c r="E58" s="213"/>
      <c r="F58" s="214"/>
    </row>
    <row r="59" spans="1:6" ht="20.100000000000001" customHeight="1" x14ac:dyDescent="0.45">
      <c r="A59" s="217"/>
      <c r="B59" s="216"/>
      <c r="C59" s="491" t="s">
        <v>44</v>
      </c>
      <c r="D59" s="491"/>
      <c r="E59" s="491"/>
      <c r="F59" s="214"/>
    </row>
    <row r="60" spans="1:6" ht="20.100000000000001" customHeight="1" x14ac:dyDescent="0.45">
      <c r="A60" s="217"/>
      <c r="B60" s="216"/>
      <c r="C60" s="491" t="s">
        <v>45</v>
      </c>
      <c r="D60" s="491"/>
      <c r="E60" s="491"/>
      <c r="F60" s="214"/>
    </row>
    <row r="61" spans="1:6" ht="17.25" x14ac:dyDescent="0.4">
      <c r="A61" s="217"/>
      <c r="B61" s="217"/>
      <c r="C61" s="217"/>
      <c r="D61" s="217"/>
      <c r="E61" s="217"/>
      <c r="F61" s="217"/>
    </row>
  </sheetData>
  <mergeCells count="52"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31:D31"/>
    <mergeCell ref="B10:F10"/>
    <mergeCell ref="B12:E12"/>
    <mergeCell ref="B13:D13"/>
    <mergeCell ref="B14:D14"/>
    <mergeCell ref="B15:D15"/>
    <mergeCell ref="B16:B17"/>
    <mergeCell ref="E16:E17"/>
    <mergeCell ref="F16:F17"/>
    <mergeCell ref="B22:B25"/>
    <mergeCell ref="B26:E26"/>
    <mergeCell ref="B27:C28"/>
    <mergeCell ref="D28:F28"/>
    <mergeCell ref="B30:F30"/>
    <mergeCell ref="C16:C17"/>
    <mergeCell ref="B18:C18"/>
    <mergeCell ref="E50:F50"/>
    <mergeCell ref="B32:D32"/>
    <mergeCell ref="B33:D33"/>
    <mergeCell ref="B34:D34"/>
    <mergeCell ref="B35:E35"/>
    <mergeCell ref="B37:F37"/>
    <mergeCell ref="E38:F39"/>
    <mergeCell ref="B41:C41"/>
    <mergeCell ref="D41:F41"/>
    <mergeCell ref="B42:C42"/>
    <mergeCell ref="D42:E42"/>
    <mergeCell ref="B45:F45"/>
    <mergeCell ref="B46:F47"/>
    <mergeCell ref="E53:F53"/>
    <mergeCell ref="E54:F54"/>
    <mergeCell ref="E55:F55"/>
    <mergeCell ref="C59:E59"/>
    <mergeCell ref="C60:E60"/>
    <mergeCell ref="C25:D25"/>
    <mergeCell ref="B20:C20"/>
    <mergeCell ref="B21:C21"/>
    <mergeCell ref="C22:D22"/>
    <mergeCell ref="C23:D23"/>
    <mergeCell ref="C24:D24"/>
  </mergeCells>
  <printOptions horizontalCentered="1"/>
  <pageMargins left="0.70866141732283505" right="0.70866141732283505" top="0.39370078740157499" bottom="0.39370078740157499" header="0.31496062992126" footer="0.31496062992126"/>
  <pageSetup scale="86" orientation="portrait" r:id="rId1"/>
  <rowBreaks count="1" manualBreakCount="1">
    <brk id="26" min="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61"/>
  <sheetViews>
    <sheetView topLeftCell="A35" workbookViewId="0">
      <selection activeCell="J45" sqref="J45"/>
    </sheetView>
  </sheetViews>
  <sheetFormatPr defaultRowHeight="15" x14ac:dyDescent="0.25"/>
  <cols>
    <col min="2" max="2" width="39" customWidth="1"/>
    <col min="3" max="3" width="14.7109375" customWidth="1"/>
    <col min="4" max="4" width="24.140625" customWidth="1"/>
    <col min="5" max="5" width="17.85546875" bestFit="1" customWidth="1"/>
    <col min="6" max="6" width="12.140625" bestFit="1" customWidth="1"/>
  </cols>
  <sheetData>
    <row r="2" spans="2:8" s="217" customFormat="1" ht="21.75" x14ac:dyDescent="0.4">
      <c r="B2" s="743" t="s">
        <v>0</v>
      </c>
      <c r="C2" s="743"/>
      <c r="D2" s="743"/>
      <c r="E2" s="743"/>
      <c r="F2" s="743"/>
    </row>
    <row r="3" spans="2:8" s="217" customFormat="1" ht="21.75" x14ac:dyDescent="0.4">
      <c r="B3" s="743" t="s">
        <v>1</v>
      </c>
      <c r="C3" s="743"/>
      <c r="D3" s="743"/>
      <c r="E3" s="743"/>
      <c r="F3" s="743"/>
    </row>
    <row r="4" spans="2:8" s="217" customFormat="1" ht="18.95" customHeight="1" x14ac:dyDescent="0.4">
      <c r="B4" s="744" t="s">
        <v>2</v>
      </c>
      <c r="C4" s="744"/>
      <c r="D4" s="745" t="s">
        <v>268</v>
      </c>
      <c r="E4" s="745"/>
      <c r="F4" s="745"/>
    </row>
    <row r="5" spans="2:8" s="217" customFormat="1" ht="18.95" customHeight="1" x14ac:dyDescent="0.4">
      <c r="B5" s="744" t="s">
        <v>3</v>
      </c>
      <c r="C5" s="744"/>
      <c r="D5" s="745" t="s">
        <v>206</v>
      </c>
      <c r="E5" s="745"/>
      <c r="F5" s="745"/>
    </row>
    <row r="6" spans="2:8" s="217" customFormat="1" ht="18.95" customHeight="1" x14ac:dyDescent="0.4">
      <c r="B6" s="744" t="s">
        <v>4</v>
      </c>
      <c r="C6" s="744"/>
      <c r="D6" s="76">
        <v>44731</v>
      </c>
      <c r="E6" s="394"/>
      <c r="F6" s="395"/>
    </row>
    <row r="7" spans="2:8" s="217" customFormat="1" ht="18.95" customHeight="1" x14ac:dyDescent="0.4">
      <c r="B7" s="744" t="s">
        <v>5</v>
      </c>
      <c r="C7" s="744"/>
      <c r="D7" s="746" t="s">
        <v>6</v>
      </c>
      <c r="E7" s="746"/>
      <c r="F7" s="746"/>
    </row>
    <row r="8" spans="2:8" s="217" customFormat="1" ht="18.95" customHeight="1" x14ac:dyDescent="0.4">
      <c r="B8" s="744" t="s">
        <v>7</v>
      </c>
      <c r="C8" s="744"/>
      <c r="D8" s="746" t="s">
        <v>78</v>
      </c>
      <c r="E8" s="746"/>
      <c r="F8" s="746"/>
    </row>
    <row r="9" spans="2:8" s="217" customFormat="1" ht="18.95" customHeight="1" x14ac:dyDescent="0.4">
      <c r="B9" s="742" t="s">
        <v>8</v>
      </c>
      <c r="C9" s="742"/>
      <c r="D9" s="742"/>
      <c r="E9" s="742"/>
      <c r="F9" s="742"/>
    </row>
    <row r="10" spans="2:8" s="217" customFormat="1" ht="18.95" customHeight="1" x14ac:dyDescent="0.4">
      <c r="B10" s="718" t="s">
        <v>9</v>
      </c>
      <c r="C10" s="718"/>
      <c r="D10" s="718"/>
      <c r="E10" s="718"/>
      <c r="F10" s="718"/>
    </row>
    <row r="11" spans="2:8" s="217" customFormat="1" ht="18.95" customHeight="1" x14ac:dyDescent="0.4">
      <c r="B11" s="355" t="s">
        <v>10</v>
      </c>
      <c r="C11" s="355"/>
      <c r="D11" s="355" t="s">
        <v>10</v>
      </c>
      <c r="E11" s="355" t="s">
        <v>11</v>
      </c>
      <c r="F11" s="355" t="s">
        <v>12</v>
      </c>
    </row>
    <row r="12" spans="2:8" s="217" customFormat="1" ht="41.25" customHeight="1" x14ac:dyDescent="0.4">
      <c r="B12" s="624" t="s">
        <v>13</v>
      </c>
      <c r="C12" s="625"/>
      <c r="D12" s="625"/>
      <c r="E12" s="626"/>
      <c r="F12" s="178">
        <v>12000</v>
      </c>
    </row>
    <row r="13" spans="2:8" ht="90" customHeight="1" x14ac:dyDescent="0.4">
      <c r="B13" s="624" t="s">
        <v>55</v>
      </c>
      <c r="C13" s="625"/>
      <c r="D13" s="626"/>
      <c r="E13" s="178">
        <v>2000</v>
      </c>
      <c r="F13" s="178">
        <v>0</v>
      </c>
      <c r="G13" s="217"/>
      <c r="H13" s="98"/>
    </row>
    <row r="14" spans="2:8" ht="42.75" customHeight="1" x14ac:dyDescent="0.25">
      <c r="B14" s="624" t="s">
        <v>56</v>
      </c>
      <c r="C14" s="625"/>
      <c r="D14" s="626"/>
      <c r="E14" s="178">
        <v>1000</v>
      </c>
      <c r="F14" s="178">
        <v>0</v>
      </c>
    </row>
    <row r="15" spans="2:8" ht="68.25" customHeight="1" x14ac:dyDescent="0.25">
      <c r="B15" s="624" t="s">
        <v>48</v>
      </c>
      <c r="C15" s="625"/>
      <c r="D15" s="626"/>
      <c r="E15" s="178">
        <v>1500</v>
      </c>
      <c r="F15" s="178">
        <v>0</v>
      </c>
    </row>
    <row r="16" spans="2:8" ht="24" customHeight="1" x14ac:dyDescent="0.25">
      <c r="B16" s="832" t="s">
        <v>49</v>
      </c>
      <c r="C16" s="853" t="s">
        <v>14</v>
      </c>
      <c r="D16" s="473" t="s">
        <v>15</v>
      </c>
      <c r="E16" s="728">
        <v>500</v>
      </c>
      <c r="F16" s="728">
        <v>0</v>
      </c>
    </row>
    <row r="17" spans="2:6" ht="46.5" customHeight="1" x14ac:dyDescent="0.25">
      <c r="B17" s="834"/>
      <c r="C17" s="854"/>
      <c r="D17" s="473" t="s">
        <v>16</v>
      </c>
      <c r="E17" s="729"/>
      <c r="F17" s="729"/>
    </row>
    <row r="18" spans="2:6" ht="62.25" customHeight="1" x14ac:dyDescent="0.25">
      <c r="B18" s="815" t="s">
        <v>50</v>
      </c>
      <c r="C18" s="816"/>
      <c r="D18" s="473" t="s">
        <v>17</v>
      </c>
      <c r="E18" s="289"/>
      <c r="F18" s="178">
        <v>0</v>
      </c>
    </row>
    <row r="19" spans="2:6" ht="39" x14ac:dyDescent="0.25">
      <c r="B19" s="180" t="s">
        <v>51</v>
      </c>
      <c r="C19" s="393" t="s">
        <v>18</v>
      </c>
      <c r="D19" s="474">
        <v>25</v>
      </c>
      <c r="E19" s="186">
        <v>33</v>
      </c>
      <c r="F19" s="178">
        <v>825</v>
      </c>
    </row>
    <row r="20" spans="2:6" ht="41.25" customHeight="1" x14ac:dyDescent="0.25">
      <c r="B20" s="815" t="s">
        <v>52</v>
      </c>
      <c r="C20" s="816"/>
      <c r="D20" s="475">
        <v>150</v>
      </c>
      <c r="E20" s="293">
        <v>0</v>
      </c>
      <c r="F20" s="289">
        <v>0</v>
      </c>
    </row>
    <row r="21" spans="2:6" ht="54.75" customHeight="1" x14ac:dyDescent="0.25">
      <c r="B21" s="815" t="s">
        <v>53</v>
      </c>
      <c r="C21" s="816"/>
      <c r="D21" s="474">
        <v>100</v>
      </c>
      <c r="E21" s="186">
        <v>0</v>
      </c>
      <c r="F21" s="178">
        <v>0</v>
      </c>
    </row>
    <row r="22" spans="2:6" ht="18.75" x14ac:dyDescent="0.25">
      <c r="B22" s="832" t="s">
        <v>54</v>
      </c>
      <c r="C22" s="747" t="s">
        <v>19</v>
      </c>
      <c r="D22" s="748"/>
      <c r="E22" s="186">
        <v>0</v>
      </c>
      <c r="F22" s="178">
        <v>0</v>
      </c>
    </row>
    <row r="23" spans="2:6" ht="18.75" x14ac:dyDescent="0.25">
      <c r="B23" s="833"/>
      <c r="C23" s="747" t="s">
        <v>20</v>
      </c>
      <c r="D23" s="748"/>
      <c r="E23" s="186">
        <v>0</v>
      </c>
      <c r="F23" s="178">
        <v>0</v>
      </c>
    </row>
    <row r="24" spans="2:6" ht="21.75" x14ac:dyDescent="0.25">
      <c r="B24" s="833"/>
      <c r="C24" s="747" t="s">
        <v>21</v>
      </c>
      <c r="D24" s="748"/>
      <c r="E24" s="293">
        <v>0</v>
      </c>
      <c r="F24" s="178">
        <v>0</v>
      </c>
    </row>
    <row r="25" spans="2:6" ht="21.75" x14ac:dyDescent="0.25">
      <c r="B25" s="834"/>
      <c r="C25" s="747" t="s">
        <v>22</v>
      </c>
      <c r="D25" s="748"/>
      <c r="E25" s="293">
        <v>0</v>
      </c>
      <c r="F25" s="178">
        <v>0</v>
      </c>
    </row>
    <row r="26" spans="2:6" ht="19.5" x14ac:dyDescent="0.25">
      <c r="B26" s="848" t="s">
        <v>23</v>
      </c>
      <c r="C26" s="849"/>
      <c r="D26" s="849"/>
      <c r="E26" s="850"/>
      <c r="F26" s="181">
        <f>F12+F13+F14+F15+F16+F19+F20+F21+F22+F23+F24+F25</f>
        <v>12825</v>
      </c>
    </row>
    <row r="27" spans="2:6" ht="18" customHeight="1" x14ac:dyDescent="0.25">
      <c r="B27" s="763" t="s">
        <v>237</v>
      </c>
      <c r="C27" s="764"/>
      <c r="D27" s="182">
        <v>50</v>
      </c>
      <c r="E27" s="183"/>
      <c r="F27" s="181">
        <v>0</v>
      </c>
    </row>
    <row r="28" spans="2:6" ht="17.25" x14ac:dyDescent="0.25">
      <c r="B28" s="765"/>
      <c r="C28" s="766"/>
      <c r="D28" s="637"/>
      <c r="E28" s="638"/>
      <c r="F28" s="639"/>
    </row>
    <row r="29" spans="2:6" ht="40.5" customHeight="1" x14ac:dyDescent="0.25">
      <c r="B29" s="180" t="s">
        <v>51</v>
      </c>
      <c r="C29" s="80" t="s">
        <v>18</v>
      </c>
      <c r="D29" s="178">
        <v>25</v>
      </c>
      <c r="E29" s="186">
        <v>0</v>
      </c>
      <c r="F29" s="178">
        <f>D29*E29</f>
        <v>0</v>
      </c>
    </row>
    <row r="30" spans="2:6" ht="23.25" customHeight="1" x14ac:dyDescent="0.25">
      <c r="B30" s="490" t="s">
        <v>24</v>
      </c>
      <c r="C30" s="490"/>
      <c r="D30" s="490"/>
      <c r="E30" s="490"/>
      <c r="F30" s="490"/>
    </row>
    <row r="31" spans="2:6" ht="60" customHeight="1" x14ac:dyDescent="0.25">
      <c r="B31" s="426" t="s">
        <v>25</v>
      </c>
      <c r="C31" s="427"/>
      <c r="D31" s="428"/>
      <c r="E31" s="472" t="s">
        <v>26</v>
      </c>
      <c r="F31" s="296">
        <v>0</v>
      </c>
    </row>
    <row r="32" spans="2:6" ht="88.5" customHeight="1" x14ac:dyDescent="0.25">
      <c r="B32" s="426" t="s">
        <v>27</v>
      </c>
      <c r="C32" s="427"/>
      <c r="D32" s="428"/>
      <c r="E32" s="472" t="s">
        <v>28</v>
      </c>
      <c r="F32" s="183"/>
    </row>
    <row r="33" spans="2:9" ht="67.5" customHeight="1" x14ac:dyDescent="0.25">
      <c r="B33" s="426" t="s">
        <v>65</v>
      </c>
      <c r="C33" s="427"/>
      <c r="D33" s="428"/>
      <c r="E33" s="472" t="s">
        <v>29</v>
      </c>
      <c r="F33" s="188">
        <v>70</v>
      </c>
    </row>
    <row r="34" spans="2:9" ht="55.5" customHeight="1" x14ac:dyDescent="0.25">
      <c r="B34" s="426" t="s">
        <v>30</v>
      </c>
      <c r="C34" s="427"/>
      <c r="D34" s="428"/>
      <c r="E34" s="472" t="s">
        <v>31</v>
      </c>
      <c r="F34" s="297">
        <v>300</v>
      </c>
    </row>
    <row r="35" spans="2:9" ht="19.5" x14ac:dyDescent="0.25">
      <c r="B35" s="438" t="s">
        <v>32</v>
      </c>
      <c r="C35" s="445"/>
      <c r="D35" s="445"/>
      <c r="E35" s="439"/>
      <c r="F35" s="410">
        <v>370</v>
      </c>
    </row>
    <row r="36" spans="2:9" ht="11.25" customHeight="1" x14ac:dyDescent="0.25">
      <c r="B36" s="363"/>
      <c r="C36" s="306"/>
      <c r="D36" s="411"/>
      <c r="E36" s="411"/>
      <c r="F36" s="412"/>
    </row>
    <row r="37" spans="2:9" ht="19.5" x14ac:dyDescent="0.25">
      <c r="B37" s="446" t="s">
        <v>66</v>
      </c>
      <c r="C37" s="446"/>
      <c r="D37" s="446"/>
      <c r="E37" s="446"/>
      <c r="F37" s="446"/>
    </row>
    <row r="38" spans="2:9" ht="19.5" x14ac:dyDescent="0.45">
      <c r="B38" s="187" t="s">
        <v>33</v>
      </c>
      <c r="C38" s="187"/>
      <c r="D38" s="196">
        <v>462072</v>
      </c>
      <c r="E38" s="441"/>
      <c r="F38" s="442"/>
    </row>
    <row r="39" spans="2:9" ht="21.75" x14ac:dyDescent="0.45">
      <c r="B39" s="187" t="s">
        <v>34</v>
      </c>
      <c r="C39" s="413"/>
      <c r="D39" s="196">
        <v>480512</v>
      </c>
      <c r="E39" s="443"/>
      <c r="F39" s="444"/>
    </row>
    <row r="40" spans="2:9" ht="21.75" x14ac:dyDescent="0.25">
      <c r="B40" s="187" t="s">
        <v>35</v>
      </c>
      <c r="C40" s="413"/>
      <c r="D40" s="414">
        <v>18437</v>
      </c>
      <c r="E40" s="415">
        <v>0.05</v>
      </c>
      <c r="F40" s="416">
        <v>600</v>
      </c>
    </row>
    <row r="41" spans="2:9" ht="19.5" x14ac:dyDescent="0.25">
      <c r="B41" s="430" t="s">
        <v>23</v>
      </c>
      <c r="C41" s="431"/>
      <c r="D41" s="433"/>
      <c r="E41" s="434"/>
      <c r="F41" s="435"/>
    </row>
    <row r="42" spans="2:9" ht="19.5" x14ac:dyDescent="0.25">
      <c r="B42" s="436" t="s">
        <v>36</v>
      </c>
      <c r="C42" s="437"/>
      <c r="D42" s="438" t="s">
        <v>70</v>
      </c>
      <c r="E42" s="439"/>
      <c r="F42" s="181">
        <v>11855</v>
      </c>
    </row>
    <row r="43" spans="2:9" ht="24" x14ac:dyDescent="0.55000000000000004">
      <c r="B43" s="217"/>
      <c r="C43" s="200"/>
      <c r="D43" s="191"/>
      <c r="E43" s="191"/>
      <c r="F43" s="201"/>
      <c r="G43" s="202"/>
    </row>
    <row r="44" spans="2:9" ht="36.75" customHeight="1" x14ac:dyDescent="0.55000000000000004">
      <c r="B44" s="418" t="s">
        <v>38</v>
      </c>
      <c r="C44" s="374"/>
      <c r="D44" s="375"/>
      <c r="E44" s="376"/>
      <c r="F44" s="419"/>
      <c r="G44" s="207"/>
    </row>
    <row r="45" spans="2:9" ht="116.25" customHeight="1" x14ac:dyDescent="0.25">
      <c r="B45" s="817" t="s">
        <v>256</v>
      </c>
      <c r="C45" s="817"/>
      <c r="D45" s="817"/>
      <c r="E45" s="817"/>
      <c r="F45" s="817"/>
      <c r="G45" s="406"/>
      <c r="I45" t="s">
        <v>271</v>
      </c>
    </row>
    <row r="46" spans="2:9" ht="39.75" customHeight="1" x14ac:dyDescent="0.45">
      <c r="B46" s="513" t="s">
        <v>248</v>
      </c>
      <c r="C46" s="513"/>
      <c r="D46" s="513"/>
      <c r="E46" s="513"/>
      <c r="F46" s="513"/>
      <c r="G46" s="208"/>
    </row>
    <row r="47" spans="2:9" ht="24" hidden="1" customHeight="1" x14ac:dyDescent="0.45">
      <c r="B47" s="513"/>
      <c r="C47" s="513"/>
      <c r="D47" s="513"/>
      <c r="E47" s="513"/>
      <c r="F47" s="513"/>
      <c r="G47" s="208"/>
    </row>
    <row r="48" spans="2:9" ht="17.25" customHeight="1" x14ac:dyDescent="0.45">
      <c r="B48" s="440"/>
      <c r="C48" s="440"/>
      <c r="D48" s="440"/>
      <c r="E48" s="440"/>
      <c r="F48" s="440"/>
      <c r="G48" s="208"/>
    </row>
    <row r="49" spans="2:7" ht="17.25" customHeight="1" x14ac:dyDescent="0.45">
      <c r="B49" s="440"/>
      <c r="C49" s="440"/>
      <c r="D49" s="440"/>
      <c r="E49" s="440"/>
      <c r="F49" s="440"/>
      <c r="G49" s="208"/>
    </row>
    <row r="50" spans="2:7" ht="24" x14ac:dyDescent="0.45">
      <c r="B50" s="421"/>
      <c r="C50" s="421"/>
      <c r="D50" s="421"/>
      <c r="E50" s="852" t="s">
        <v>39</v>
      </c>
      <c r="F50" s="852"/>
      <c r="G50" s="407"/>
    </row>
    <row r="51" spans="2:7" ht="26.25" x14ac:dyDescent="0.45">
      <c r="B51" s="422"/>
      <c r="C51" s="306"/>
      <c r="D51" s="306"/>
      <c r="E51" s="429"/>
      <c r="F51" s="376"/>
      <c r="G51" s="206"/>
    </row>
    <row r="52" spans="2:7" ht="19.5" customHeight="1" x14ac:dyDescent="0.45">
      <c r="B52" s="422"/>
      <c r="C52" s="306"/>
      <c r="D52" s="306"/>
      <c r="E52" s="429"/>
      <c r="F52" s="376"/>
      <c r="G52" s="206"/>
    </row>
    <row r="53" spans="2:7" ht="18" customHeight="1" x14ac:dyDescent="0.45">
      <c r="B53" s="303" t="s">
        <v>40</v>
      </c>
      <c r="C53" s="623" t="s">
        <v>103</v>
      </c>
      <c r="D53" s="623"/>
      <c r="E53" s="623" t="s">
        <v>41</v>
      </c>
      <c r="F53" s="623"/>
      <c r="G53" s="213"/>
    </row>
    <row r="54" spans="2:7" ht="18" customHeight="1" x14ac:dyDescent="0.45">
      <c r="B54" s="303" t="s">
        <v>46</v>
      </c>
      <c r="C54" s="623" t="s">
        <v>46</v>
      </c>
      <c r="D54" s="623"/>
      <c r="E54" s="623" t="s">
        <v>42</v>
      </c>
      <c r="F54" s="623"/>
      <c r="G54" s="213"/>
    </row>
    <row r="55" spans="2:7" ht="18" customHeight="1" x14ac:dyDescent="0.45">
      <c r="B55" s="425" t="s">
        <v>6</v>
      </c>
      <c r="C55" s="623" t="s">
        <v>6</v>
      </c>
      <c r="D55" s="623"/>
      <c r="E55" s="623" t="s">
        <v>47</v>
      </c>
      <c r="F55" s="623"/>
      <c r="G55" s="213"/>
    </row>
    <row r="56" spans="2:7" ht="18" customHeight="1" x14ac:dyDescent="0.45">
      <c r="B56" s="305"/>
      <c r="C56" s="306"/>
      <c r="D56" s="425"/>
      <c r="E56" s="425"/>
      <c r="F56" s="307"/>
      <c r="G56" s="215"/>
    </row>
    <row r="57" spans="2:7" ht="18" customHeight="1" x14ac:dyDescent="0.45">
      <c r="B57" s="305"/>
      <c r="C57" s="305"/>
      <c r="D57" s="425" t="s">
        <v>43</v>
      </c>
      <c r="E57" s="425"/>
      <c r="F57" s="305"/>
      <c r="G57" s="214"/>
    </row>
    <row r="58" spans="2:7" ht="18" customHeight="1" x14ac:dyDescent="0.45">
      <c r="B58" s="305"/>
      <c r="C58" s="305"/>
      <c r="D58" s="425"/>
      <c r="E58" s="425"/>
      <c r="F58" s="305"/>
      <c r="G58" s="214"/>
    </row>
    <row r="59" spans="2:7" ht="12" customHeight="1" x14ac:dyDescent="0.45">
      <c r="B59" s="75"/>
      <c r="C59" s="75"/>
      <c r="D59" s="432"/>
      <c r="E59" s="432"/>
      <c r="F59" s="75"/>
      <c r="G59" s="214"/>
    </row>
    <row r="60" spans="2:7" ht="18" customHeight="1" x14ac:dyDescent="0.45">
      <c r="B60" s="75"/>
      <c r="C60" s="851" t="s">
        <v>44</v>
      </c>
      <c r="D60" s="851"/>
      <c r="E60" s="851"/>
      <c r="F60" s="75"/>
      <c r="G60" s="214"/>
    </row>
    <row r="61" spans="2:7" ht="18" customHeight="1" x14ac:dyDescent="0.4">
      <c r="B61" s="75"/>
      <c r="C61" s="851" t="s">
        <v>45</v>
      </c>
      <c r="D61" s="851"/>
      <c r="E61" s="851"/>
      <c r="F61" s="75"/>
      <c r="G61" s="217"/>
    </row>
  </sheetData>
  <mergeCells count="43">
    <mergeCell ref="B27:C28"/>
    <mergeCell ref="D28:F28"/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10:F10"/>
    <mergeCell ref="B12:E12"/>
    <mergeCell ref="B13:D13"/>
    <mergeCell ref="B14:D14"/>
    <mergeCell ref="B15:D15"/>
    <mergeCell ref="B16:B17"/>
    <mergeCell ref="E16:E17"/>
    <mergeCell ref="F16:F17"/>
    <mergeCell ref="B22:B25"/>
    <mergeCell ref="B26:E26"/>
    <mergeCell ref="C16:C17"/>
    <mergeCell ref="B18:C18"/>
    <mergeCell ref="C25:D25"/>
    <mergeCell ref="B20:C20"/>
    <mergeCell ref="B21:C21"/>
    <mergeCell ref="C22:D22"/>
    <mergeCell ref="C23:D23"/>
    <mergeCell ref="C24:D24"/>
    <mergeCell ref="B45:F45"/>
    <mergeCell ref="B46:F47"/>
    <mergeCell ref="E50:F50"/>
    <mergeCell ref="C53:D53"/>
    <mergeCell ref="E53:F53"/>
    <mergeCell ref="C61:E61"/>
    <mergeCell ref="C54:D54"/>
    <mergeCell ref="E54:F54"/>
    <mergeCell ref="C55:D55"/>
    <mergeCell ref="E55:F55"/>
    <mergeCell ref="C60:E60"/>
  </mergeCells>
  <printOptions horizontalCentered="1"/>
  <pageMargins left="0" right="0" top="0.35433070866141703" bottom="0.35433070866141703" header="0.31496062992126" footer="0.31496062992126"/>
  <pageSetup scale="88" orientation="portrait" r:id="rId1"/>
  <rowBreaks count="1" manualBreakCount="1">
    <brk id="26" min="1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1"/>
  <sheetViews>
    <sheetView topLeftCell="A31" workbookViewId="0">
      <selection activeCell="I39" sqref="I39"/>
    </sheetView>
  </sheetViews>
  <sheetFormatPr defaultRowHeight="15" x14ac:dyDescent="0.25"/>
  <cols>
    <col min="2" max="2" width="42.140625" customWidth="1"/>
    <col min="3" max="3" width="13.5703125" customWidth="1"/>
    <col min="4" max="4" width="22.7109375" customWidth="1"/>
    <col min="5" max="5" width="14.28515625" customWidth="1"/>
    <col min="6" max="6" width="10.7109375" bestFit="1" customWidth="1"/>
    <col min="249" max="249" width="5" customWidth="1"/>
    <col min="250" max="250" width="15.5703125" bestFit="1" customWidth="1"/>
    <col min="251" max="251" width="12.42578125" customWidth="1"/>
    <col min="252" max="252" width="12.5703125" customWidth="1"/>
    <col min="253" max="253" width="11.140625" customWidth="1"/>
    <col min="254" max="254" width="19.140625" customWidth="1"/>
    <col min="255" max="255" width="7.7109375" customWidth="1"/>
    <col min="256" max="256" width="6.7109375" customWidth="1"/>
    <col min="257" max="257" width="9.28515625" customWidth="1"/>
    <col min="258" max="258" width="6.28515625" customWidth="1"/>
    <col min="259" max="259" width="9.5703125" customWidth="1"/>
    <col min="260" max="260" width="10.140625" customWidth="1"/>
    <col min="261" max="261" width="9.42578125" customWidth="1"/>
    <col min="262" max="262" width="11.7109375" bestFit="1" customWidth="1"/>
    <col min="505" max="505" width="5" customWidth="1"/>
    <col min="506" max="506" width="15.5703125" bestFit="1" customWidth="1"/>
    <col min="507" max="507" width="12.42578125" customWidth="1"/>
    <col min="508" max="508" width="12.5703125" customWidth="1"/>
    <col min="509" max="509" width="11.140625" customWidth="1"/>
    <col min="510" max="510" width="19.140625" customWidth="1"/>
    <col min="511" max="511" width="7.7109375" customWidth="1"/>
    <col min="512" max="512" width="6.7109375" customWidth="1"/>
    <col min="513" max="513" width="9.28515625" customWidth="1"/>
    <col min="514" max="514" width="6.28515625" customWidth="1"/>
    <col min="515" max="515" width="9.5703125" customWidth="1"/>
    <col min="516" max="516" width="10.140625" customWidth="1"/>
    <col min="517" max="517" width="9.42578125" customWidth="1"/>
    <col min="518" max="518" width="11.7109375" bestFit="1" customWidth="1"/>
    <col min="761" max="761" width="5" customWidth="1"/>
    <col min="762" max="762" width="15.5703125" bestFit="1" customWidth="1"/>
    <col min="763" max="763" width="12.42578125" customWidth="1"/>
    <col min="764" max="764" width="12.5703125" customWidth="1"/>
    <col min="765" max="765" width="11.140625" customWidth="1"/>
    <col min="766" max="766" width="19.140625" customWidth="1"/>
    <col min="767" max="767" width="7.7109375" customWidth="1"/>
    <col min="768" max="768" width="6.7109375" customWidth="1"/>
    <col min="769" max="769" width="9.28515625" customWidth="1"/>
    <col min="770" max="770" width="6.28515625" customWidth="1"/>
    <col min="771" max="771" width="9.5703125" customWidth="1"/>
    <col min="772" max="772" width="10.140625" customWidth="1"/>
    <col min="773" max="773" width="9.42578125" customWidth="1"/>
    <col min="774" max="774" width="11.7109375" bestFit="1" customWidth="1"/>
    <col min="1017" max="1017" width="5" customWidth="1"/>
    <col min="1018" max="1018" width="15.5703125" bestFit="1" customWidth="1"/>
    <col min="1019" max="1019" width="12.42578125" customWidth="1"/>
    <col min="1020" max="1020" width="12.5703125" customWidth="1"/>
    <col min="1021" max="1021" width="11.140625" customWidth="1"/>
    <col min="1022" max="1022" width="19.140625" customWidth="1"/>
    <col min="1023" max="1023" width="7.7109375" customWidth="1"/>
    <col min="1024" max="1024" width="6.7109375" customWidth="1"/>
    <col min="1025" max="1025" width="9.28515625" customWidth="1"/>
    <col min="1026" max="1026" width="6.28515625" customWidth="1"/>
    <col min="1027" max="1027" width="9.5703125" customWidth="1"/>
    <col min="1028" max="1028" width="10.140625" customWidth="1"/>
    <col min="1029" max="1029" width="9.42578125" customWidth="1"/>
    <col min="1030" max="1030" width="11.7109375" bestFit="1" customWidth="1"/>
    <col min="1273" max="1273" width="5" customWidth="1"/>
    <col min="1274" max="1274" width="15.5703125" bestFit="1" customWidth="1"/>
    <col min="1275" max="1275" width="12.42578125" customWidth="1"/>
    <col min="1276" max="1276" width="12.5703125" customWidth="1"/>
    <col min="1277" max="1277" width="11.140625" customWidth="1"/>
    <col min="1278" max="1278" width="19.140625" customWidth="1"/>
    <col min="1279" max="1279" width="7.7109375" customWidth="1"/>
    <col min="1280" max="1280" width="6.7109375" customWidth="1"/>
    <col min="1281" max="1281" width="9.28515625" customWidth="1"/>
    <col min="1282" max="1282" width="6.28515625" customWidth="1"/>
    <col min="1283" max="1283" width="9.5703125" customWidth="1"/>
    <col min="1284" max="1284" width="10.140625" customWidth="1"/>
    <col min="1285" max="1285" width="9.42578125" customWidth="1"/>
    <col min="1286" max="1286" width="11.7109375" bestFit="1" customWidth="1"/>
    <col min="1529" max="1529" width="5" customWidth="1"/>
    <col min="1530" max="1530" width="15.5703125" bestFit="1" customWidth="1"/>
    <col min="1531" max="1531" width="12.42578125" customWidth="1"/>
    <col min="1532" max="1532" width="12.5703125" customWidth="1"/>
    <col min="1533" max="1533" width="11.140625" customWidth="1"/>
    <col min="1534" max="1534" width="19.140625" customWidth="1"/>
    <col min="1535" max="1535" width="7.7109375" customWidth="1"/>
    <col min="1536" max="1536" width="6.7109375" customWidth="1"/>
    <col min="1537" max="1537" width="9.28515625" customWidth="1"/>
    <col min="1538" max="1538" width="6.28515625" customWidth="1"/>
    <col min="1539" max="1539" width="9.5703125" customWidth="1"/>
    <col min="1540" max="1540" width="10.140625" customWidth="1"/>
    <col min="1541" max="1541" width="9.42578125" customWidth="1"/>
    <col min="1542" max="1542" width="11.7109375" bestFit="1" customWidth="1"/>
    <col min="1785" max="1785" width="5" customWidth="1"/>
    <col min="1786" max="1786" width="15.5703125" bestFit="1" customWidth="1"/>
    <col min="1787" max="1787" width="12.42578125" customWidth="1"/>
    <col min="1788" max="1788" width="12.5703125" customWidth="1"/>
    <col min="1789" max="1789" width="11.140625" customWidth="1"/>
    <col min="1790" max="1790" width="19.140625" customWidth="1"/>
    <col min="1791" max="1791" width="7.7109375" customWidth="1"/>
    <col min="1792" max="1792" width="6.7109375" customWidth="1"/>
    <col min="1793" max="1793" width="9.28515625" customWidth="1"/>
    <col min="1794" max="1794" width="6.28515625" customWidth="1"/>
    <col min="1795" max="1795" width="9.5703125" customWidth="1"/>
    <col min="1796" max="1796" width="10.140625" customWidth="1"/>
    <col min="1797" max="1797" width="9.42578125" customWidth="1"/>
    <col min="1798" max="1798" width="11.7109375" bestFit="1" customWidth="1"/>
    <col min="2041" max="2041" width="5" customWidth="1"/>
    <col min="2042" max="2042" width="15.5703125" bestFit="1" customWidth="1"/>
    <col min="2043" max="2043" width="12.42578125" customWidth="1"/>
    <col min="2044" max="2044" width="12.5703125" customWidth="1"/>
    <col min="2045" max="2045" width="11.140625" customWidth="1"/>
    <col min="2046" max="2046" width="19.140625" customWidth="1"/>
    <col min="2047" max="2047" width="7.7109375" customWidth="1"/>
    <col min="2048" max="2048" width="6.7109375" customWidth="1"/>
    <col min="2049" max="2049" width="9.28515625" customWidth="1"/>
    <col min="2050" max="2050" width="6.28515625" customWidth="1"/>
    <col min="2051" max="2051" width="9.5703125" customWidth="1"/>
    <col min="2052" max="2052" width="10.140625" customWidth="1"/>
    <col min="2053" max="2053" width="9.42578125" customWidth="1"/>
    <col min="2054" max="2054" width="11.7109375" bestFit="1" customWidth="1"/>
    <col min="2297" max="2297" width="5" customWidth="1"/>
    <col min="2298" max="2298" width="15.5703125" bestFit="1" customWidth="1"/>
    <col min="2299" max="2299" width="12.42578125" customWidth="1"/>
    <col min="2300" max="2300" width="12.5703125" customWidth="1"/>
    <col min="2301" max="2301" width="11.140625" customWidth="1"/>
    <col min="2302" max="2302" width="19.140625" customWidth="1"/>
    <col min="2303" max="2303" width="7.7109375" customWidth="1"/>
    <col min="2304" max="2304" width="6.7109375" customWidth="1"/>
    <col min="2305" max="2305" width="9.28515625" customWidth="1"/>
    <col min="2306" max="2306" width="6.28515625" customWidth="1"/>
    <col min="2307" max="2307" width="9.5703125" customWidth="1"/>
    <col min="2308" max="2308" width="10.140625" customWidth="1"/>
    <col min="2309" max="2309" width="9.42578125" customWidth="1"/>
    <col min="2310" max="2310" width="11.7109375" bestFit="1" customWidth="1"/>
    <col min="2553" max="2553" width="5" customWidth="1"/>
    <col min="2554" max="2554" width="15.5703125" bestFit="1" customWidth="1"/>
    <col min="2555" max="2555" width="12.42578125" customWidth="1"/>
    <col min="2556" max="2556" width="12.5703125" customWidth="1"/>
    <col min="2557" max="2557" width="11.140625" customWidth="1"/>
    <col min="2558" max="2558" width="19.140625" customWidth="1"/>
    <col min="2559" max="2559" width="7.7109375" customWidth="1"/>
    <col min="2560" max="2560" width="6.7109375" customWidth="1"/>
    <col min="2561" max="2561" width="9.28515625" customWidth="1"/>
    <col min="2562" max="2562" width="6.28515625" customWidth="1"/>
    <col min="2563" max="2563" width="9.5703125" customWidth="1"/>
    <col min="2564" max="2564" width="10.140625" customWidth="1"/>
    <col min="2565" max="2565" width="9.42578125" customWidth="1"/>
    <col min="2566" max="2566" width="11.7109375" bestFit="1" customWidth="1"/>
    <col min="2809" max="2809" width="5" customWidth="1"/>
    <col min="2810" max="2810" width="15.5703125" bestFit="1" customWidth="1"/>
    <col min="2811" max="2811" width="12.42578125" customWidth="1"/>
    <col min="2812" max="2812" width="12.5703125" customWidth="1"/>
    <col min="2813" max="2813" width="11.140625" customWidth="1"/>
    <col min="2814" max="2814" width="19.140625" customWidth="1"/>
    <col min="2815" max="2815" width="7.7109375" customWidth="1"/>
    <col min="2816" max="2816" width="6.7109375" customWidth="1"/>
    <col min="2817" max="2817" width="9.28515625" customWidth="1"/>
    <col min="2818" max="2818" width="6.28515625" customWidth="1"/>
    <col min="2819" max="2819" width="9.5703125" customWidth="1"/>
    <col min="2820" max="2820" width="10.140625" customWidth="1"/>
    <col min="2821" max="2821" width="9.42578125" customWidth="1"/>
    <col min="2822" max="2822" width="11.7109375" bestFit="1" customWidth="1"/>
    <col min="3065" max="3065" width="5" customWidth="1"/>
    <col min="3066" max="3066" width="15.5703125" bestFit="1" customWidth="1"/>
    <col min="3067" max="3067" width="12.42578125" customWidth="1"/>
    <col min="3068" max="3068" width="12.5703125" customWidth="1"/>
    <col min="3069" max="3069" width="11.140625" customWidth="1"/>
    <col min="3070" max="3070" width="19.140625" customWidth="1"/>
    <col min="3071" max="3071" width="7.7109375" customWidth="1"/>
    <col min="3072" max="3072" width="6.7109375" customWidth="1"/>
    <col min="3073" max="3073" width="9.28515625" customWidth="1"/>
    <col min="3074" max="3074" width="6.28515625" customWidth="1"/>
    <col min="3075" max="3075" width="9.5703125" customWidth="1"/>
    <col min="3076" max="3076" width="10.140625" customWidth="1"/>
    <col min="3077" max="3077" width="9.42578125" customWidth="1"/>
    <col min="3078" max="3078" width="11.7109375" bestFit="1" customWidth="1"/>
    <col min="3321" max="3321" width="5" customWidth="1"/>
    <col min="3322" max="3322" width="15.5703125" bestFit="1" customWidth="1"/>
    <col min="3323" max="3323" width="12.42578125" customWidth="1"/>
    <col min="3324" max="3324" width="12.5703125" customWidth="1"/>
    <col min="3325" max="3325" width="11.140625" customWidth="1"/>
    <col min="3326" max="3326" width="19.140625" customWidth="1"/>
    <col min="3327" max="3327" width="7.7109375" customWidth="1"/>
    <col min="3328" max="3328" width="6.7109375" customWidth="1"/>
    <col min="3329" max="3329" width="9.28515625" customWidth="1"/>
    <col min="3330" max="3330" width="6.28515625" customWidth="1"/>
    <col min="3331" max="3331" width="9.5703125" customWidth="1"/>
    <col min="3332" max="3332" width="10.140625" customWidth="1"/>
    <col min="3333" max="3333" width="9.42578125" customWidth="1"/>
    <col min="3334" max="3334" width="11.7109375" bestFit="1" customWidth="1"/>
    <col min="3577" max="3577" width="5" customWidth="1"/>
    <col min="3578" max="3578" width="15.5703125" bestFit="1" customWidth="1"/>
    <col min="3579" max="3579" width="12.42578125" customWidth="1"/>
    <col min="3580" max="3580" width="12.5703125" customWidth="1"/>
    <col min="3581" max="3581" width="11.140625" customWidth="1"/>
    <col min="3582" max="3582" width="19.140625" customWidth="1"/>
    <col min="3583" max="3583" width="7.7109375" customWidth="1"/>
    <col min="3584" max="3584" width="6.7109375" customWidth="1"/>
    <col min="3585" max="3585" width="9.28515625" customWidth="1"/>
    <col min="3586" max="3586" width="6.28515625" customWidth="1"/>
    <col min="3587" max="3587" width="9.5703125" customWidth="1"/>
    <col min="3588" max="3588" width="10.140625" customWidth="1"/>
    <col min="3589" max="3589" width="9.42578125" customWidth="1"/>
    <col min="3590" max="3590" width="11.7109375" bestFit="1" customWidth="1"/>
    <col min="3833" max="3833" width="5" customWidth="1"/>
    <col min="3834" max="3834" width="15.5703125" bestFit="1" customWidth="1"/>
    <col min="3835" max="3835" width="12.42578125" customWidth="1"/>
    <col min="3836" max="3836" width="12.5703125" customWidth="1"/>
    <col min="3837" max="3837" width="11.140625" customWidth="1"/>
    <col min="3838" max="3838" width="19.140625" customWidth="1"/>
    <col min="3839" max="3839" width="7.7109375" customWidth="1"/>
    <col min="3840" max="3840" width="6.7109375" customWidth="1"/>
    <col min="3841" max="3841" width="9.28515625" customWidth="1"/>
    <col min="3842" max="3842" width="6.28515625" customWidth="1"/>
    <col min="3843" max="3843" width="9.5703125" customWidth="1"/>
    <col min="3844" max="3844" width="10.140625" customWidth="1"/>
    <col min="3845" max="3845" width="9.42578125" customWidth="1"/>
    <col min="3846" max="3846" width="11.7109375" bestFit="1" customWidth="1"/>
    <col min="4089" max="4089" width="5" customWidth="1"/>
    <col min="4090" max="4090" width="15.5703125" bestFit="1" customWidth="1"/>
    <col min="4091" max="4091" width="12.42578125" customWidth="1"/>
    <col min="4092" max="4092" width="12.5703125" customWidth="1"/>
    <col min="4093" max="4093" width="11.140625" customWidth="1"/>
    <col min="4094" max="4094" width="19.140625" customWidth="1"/>
    <col min="4095" max="4095" width="7.7109375" customWidth="1"/>
    <col min="4096" max="4096" width="6.7109375" customWidth="1"/>
    <col min="4097" max="4097" width="9.28515625" customWidth="1"/>
    <col min="4098" max="4098" width="6.28515625" customWidth="1"/>
    <col min="4099" max="4099" width="9.5703125" customWidth="1"/>
    <col min="4100" max="4100" width="10.140625" customWidth="1"/>
    <col min="4101" max="4101" width="9.42578125" customWidth="1"/>
    <col min="4102" max="4102" width="11.7109375" bestFit="1" customWidth="1"/>
    <col min="4345" max="4345" width="5" customWidth="1"/>
    <col min="4346" max="4346" width="15.5703125" bestFit="1" customWidth="1"/>
    <col min="4347" max="4347" width="12.42578125" customWidth="1"/>
    <col min="4348" max="4348" width="12.5703125" customWidth="1"/>
    <col min="4349" max="4349" width="11.140625" customWidth="1"/>
    <col min="4350" max="4350" width="19.140625" customWidth="1"/>
    <col min="4351" max="4351" width="7.7109375" customWidth="1"/>
    <col min="4352" max="4352" width="6.7109375" customWidth="1"/>
    <col min="4353" max="4353" width="9.28515625" customWidth="1"/>
    <col min="4354" max="4354" width="6.28515625" customWidth="1"/>
    <col min="4355" max="4355" width="9.5703125" customWidth="1"/>
    <col min="4356" max="4356" width="10.140625" customWidth="1"/>
    <col min="4357" max="4357" width="9.42578125" customWidth="1"/>
    <col min="4358" max="4358" width="11.7109375" bestFit="1" customWidth="1"/>
    <col min="4601" max="4601" width="5" customWidth="1"/>
    <col min="4602" max="4602" width="15.5703125" bestFit="1" customWidth="1"/>
    <col min="4603" max="4603" width="12.42578125" customWidth="1"/>
    <col min="4604" max="4604" width="12.5703125" customWidth="1"/>
    <col min="4605" max="4605" width="11.140625" customWidth="1"/>
    <col min="4606" max="4606" width="19.140625" customWidth="1"/>
    <col min="4607" max="4607" width="7.7109375" customWidth="1"/>
    <col min="4608" max="4608" width="6.7109375" customWidth="1"/>
    <col min="4609" max="4609" width="9.28515625" customWidth="1"/>
    <col min="4610" max="4610" width="6.28515625" customWidth="1"/>
    <col min="4611" max="4611" width="9.5703125" customWidth="1"/>
    <col min="4612" max="4612" width="10.140625" customWidth="1"/>
    <col min="4613" max="4613" width="9.42578125" customWidth="1"/>
    <col min="4614" max="4614" width="11.7109375" bestFit="1" customWidth="1"/>
    <col min="4857" max="4857" width="5" customWidth="1"/>
    <col min="4858" max="4858" width="15.5703125" bestFit="1" customWidth="1"/>
    <col min="4859" max="4859" width="12.42578125" customWidth="1"/>
    <col min="4860" max="4860" width="12.5703125" customWidth="1"/>
    <col min="4861" max="4861" width="11.140625" customWidth="1"/>
    <col min="4862" max="4862" width="19.140625" customWidth="1"/>
    <col min="4863" max="4863" width="7.7109375" customWidth="1"/>
    <col min="4864" max="4864" width="6.7109375" customWidth="1"/>
    <col min="4865" max="4865" width="9.28515625" customWidth="1"/>
    <col min="4866" max="4866" width="6.28515625" customWidth="1"/>
    <col min="4867" max="4867" width="9.5703125" customWidth="1"/>
    <col min="4868" max="4868" width="10.140625" customWidth="1"/>
    <col min="4869" max="4869" width="9.42578125" customWidth="1"/>
    <col min="4870" max="4870" width="11.7109375" bestFit="1" customWidth="1"/>
    <col min="5113" max="5113" width="5" customWidth="1"/>
    <col min="5114" max="5114" width="15.5703125" bestFit="1" customWidth="1"/>
    <col min="5115" max="5115" width="12.42578125" customWidth="1"/>
    <col min="5116" max="5116" width="12.5703125" customWidth="1"/>
    <col min="5117" max="5117" width="11.140625" customWidth="1"/>
    <col min="5118" max="5118" width="19.140625" customWidth="1"/>
    <col min="5119" max="5119" width="7.7109375" customWidth="1"/>
    <col min="5120" max="5120" width="6.7109375" customWidth="1"/>
    <col min="5121" max="5121" width="9.28515625" customWidth="1"/>
    <col min="5122" max="5122" width="6.28515625" customWidth="1"/>
    <col min="5123" max="5123" width="9.5703125" customWidth="1"/>
    <col min="5124" max="5124" width="10.140625" customWidth="1"/>
    <col min="5125" max="5125" width="9.42578125" customWidth="1"/>
    <col min="5126" max="5126" width="11.7109375" bestFit="1" customWidth="1"/>
    <col min="5369" max="5369" width="5" customWidth="1"/>
    <col min="5370" max="5370" width="15.5703125" bestFit="1" customWidth="1"/>
    <col min="5371" max="5371" width="12.42578125" customWidth="1"/>
    <col min="5372" max="5372" width="12.5703125" customWidth="1"/>
    <col min="5373" max="5373" width="11.140625" customWidth="1"/>
    <col min="5374" max="5374" width="19.140625" customWidth="1"/>
    <col min="5375" max="5375" width="7.7109375" customWidth="1"/>
    <col min="5376" max="5376" width="6.7109375" customWidth="1"/>
    <col min="5377" max="5377" width="9.28515625" customWidth="1"/>
    <col min="5378" max="5378" width="6.28515625" customWidth="1"/>
    <col min="5379" max="5379" width="9.5703125" customWidth="1"/>
    <col min="5380" max="5380" width="10.140625" customWidth="1"/>
    <col min="5381" max="5381" width="9.42578125" customWidth="1"/>
    <col min="5382" max="5382" width="11.7109375" bestFit="1" customWidth="1"/>
    <col min="5625" max="5625" width="5" customWidth="1"/>
    <col min="5626" max="5626" width="15.5703125" bestFit="1" customWidth="1"/>
    <col min="5627" max="5627" width="12.42578125" customWidth="1"/>
    <col min="5628" max="5628" width="12.5703125" customWidth="1"/>
    <col min="5629" max="5629" width="11.140625" customWidth="1"/>
    <col min="5630" max="5630" width="19.140625" customWidth="1"/>
    <col min="5631" max="5631" width="7.7109375" customWidth="1"/>
    <col min="5632" max="5632" width="6.7109375" customWidth="1"/>
    <col min="5633" max="5633" width="9.28515625" customWidth="1"/>
    <col min="5634" max="5634" width="6.28515625" customWidth="1"/>
    <col min="5635" max="5635" width="9.5703125" customWidth="1"/>
    <col min="5636" max="5636" width="10.140625" customWidth="1"/>
    <col min="5637" max="5637" width="9.42578125" customWidth="1"/>
    <col min="5638" max="5638" width="11.7109375" bestFit="1" customWidth="1"/>
    <col min="5881" max="5881" width="5" customWidth="1"/>
    <col min="5882" max="5882" width="15.5703125" bestFit="1" customWidth="1"/>
    <col min="5883" max="5883" width="12.42578125" customWidth="1"/>
    <col min="5884" max="5884" width="12.5703125" customWidth="1"/>
    <col min="5885" max="5885" width="11.140625" customWidth="1"/>
    <col min="5886" max="5886" width="19.140625" customWidth="1"/>
    <col min="5887" max="5887" width="7.7109375" customWidth="1"/>
    <col min="5888" max="5888" width="6.7109375" customWidth="1"/>
    <col min="5889" max="5889" width="9.28515625" customWidth="1"/>
    <col min="5890" max="5890" width="6.28515625" customWidth="1"/>
    <col min="5891" max="5891" width="9.5703125" customWidth="1"/>
    <col min="5892" max="5892" width="10.140625" customWidth="1"/>
    <col min="5893" max="5893" width="9.42578125" customWidth="1"/>
    <col min="5894" max="5894" width="11.7109375" bestFit="1" customWidth="1"/>
    <col min="6137" max="6137" width="5" customWidth="1"/>
    <col min="6138" max="6138" width="15.5703125" bestFit="1" customWidth="1"/>
    <col min="6139" max="6139" width="12.42578125" customWidth="1"/>
    <col min="6140" max="6140" width="12.5703125" customWidth="1"/>
    <col min="6141" max="6141" width="11.140625" customWidth="1"/>
    <col min="6142" max="6142" width="19.140625" customWidth="1"/>
    <col min="6143" max="6143" width="7.7109375" customWidth="1"/>
    <col min="6144" max="6144" width="6.7109375" customWidth="1"/>
    <col min="6145" max="6145" width="9.28515625" customWidth="1"/>
    <col min="6146" max="6146" width="6.28515625" customWidth="1"/>
    <col min="6147" max="6147" width="9.5703125" customWidth="1"/>
    <col min="6148" max="6148" width="10.140625" customWidth="1"/>
    <col min="6149" max="6149" width="9.42578125" customWidth="1"/>
    <col min="6150" max="6150" width="11.7109375" bestFit="1" customWidth="1"/>
    <col min="6393" max="6393" width="5" customWidth="1"/>
    <col min="6394" max="6394" width="15.5703125" bestFit="1" customWidth="1"/>
    <col min="6395" max="6395" width="12.42578125" customWidth="1"/>
    <col min="6396" max="6396" width="12.5703125" customWidth="1"/>
    <col min="6397" max="6397" width="11.140625" customWidth="1"/>
    <col min="6398" max="6398" width="19.140625" customWidth="1"/>
    <col min="6399" max="6399" width="7.7109375" customWidth="1"/>
    <col min="6400" max="6400" width="6.7109375" customWidth="1"/>
    <col min="6401" max="6401" width="9.28515625" customWidth="1"/>
    <col min="6402" max="6402" width="6.28515625" customWidth="1"/>
    <col min="6403" max="6403" width="9.5703125" customWidth="1"/>
    <col min="6404" max="6404" width="10.140625" customWidth="1"/>
    <col min="6405" max="6405" width="9.42578125" customWidth="1"/>
    <col min="6406" max="6406" width="11.7109375" bestFit="1" customWidth="1"/>
    <col min="6649" max="6649" width="5" customWidth="1"/>
    <col min="6650" max="6650" width="15.5703125" bestFit="1" customWidth="1"/>
    <col min="6651" max="6651" width="12.42578125" customWidth="1"/>
    <col min="6652" max="6652" width="12.5703125" customWidth="1"/>
    <col min="6653" max="6653" width="11.140625" customWidth="1"/>
    <col min="6654" max="6654" width="19.140625" customWidth="1"/>
    <col min="6655" max="6655" width="7.7109375" customWidth="1"/>
    <col min="6656" max="6656" width="6.7109375" customWidth="1"/>
    <col min="6657" max="6657" width="9.28515625" customWidth="1"/>
    <col min="6658" max="6658" width="6.28515625" customWidth="1"/>
    <col min="6659" max="6659" width="9.5703125" customWidth="1"/>
    <col min="6660" max="6660" width="10.140625" customWidth="1"/>
    <col min="6661" max="6661" width="9.42578125" customWidth="1"/>
    <col min="6662" max="6662" width="11.7109375" bestFit="1" customWidth="1"/>
    <col min="6905" max="6905" width="5" customWidth="1"/>
    <col min="6906" max="6906" width="15.5703125" bestFit="1" customWidth="1"/>
    <col min="6907" max="6907" width="12.42578125" customWidth="1"/>
    <col min="6908" max="6908" width="12.5703125" customWidth="1"/>
    <col min="6909" max="6909" width="11.140625" customWidth="1"/>
    <col min="6910" max="6910" width="19.140625" customWidth="1"/>
    <col min="6911" max="6911" width="7.7109375" customWidth="1"/>
    <col min="6912" max="6912" width="6.7109375" customWidth="1"/>
    <col min="6913" max="6913" width="9.28515625" customWidth="1"/>
    <col min="6914" max="6914" width="6.28515625" customWidth="1"/>
    <col min="6915" max="6915" width="9.5703125" customWidth="1"/>
    <col min="6916" max="6916" width="10.140625" customWidth="1"/>
    <col min="6917" max="6917" width="9.42578125" customWidth="1"/>
    <col min="6918" max="6918" width="11.7109375" bestFit="1" customWidth="1"/>
    <col min="7161" max="7161" width="5" customWidth="1"/>
    <col min="7162" max="7162" width="15.5703125" bestFit="1" customWidth="1"/>
    <col min="7163" max="7163" width="12.42578125" customWidth="1"/>
    <col min="7164" max="7164" width="12.5703125" customWidth="1"/>
    <col min="7165" max="7165" width="11.140625" customWidth="1"/>
    <col min="7166" max="7166" width="19.140625" customWidth="1"/>
    <col min="7167" max="7167" width="7.7109375" customWidth="1"/>
    <col min="7168" max="7168" width="6.7109375" customWidth="1"/>
    <col min="7169" max="7169" width="9.28515625" customWidth="1"/>
    <col min="7170" max="7170" width="6.28515625" customWidth="1"/>
    <col min="7171" max="7171" width="9.5703125" customWidth="1"/>
    <col min="7172" max="7172" width="10.140625" customWidth="1"/>
    <col min="7173" max="7173" width="9.42578125" customWidth="1"/>
    <col min="7174" max="7174" width="11.7109375" bestFit="1" customWidth="1"/>
    <col min="7417" max="7417" width="5" customWidth="1"/>
    <col min="7418" max="7418" width="15.5703125" bestFit="1" customWidth="1"/>
    <col min="7419" max="7419" width="12.42578125" customWidth="1"/>
    <col min="7420" max="7420" width="12.5703125" customWidth="1"/>
    <col min="7421" max="7421" width="11.140625" customWidth="1"/>
    <col min="7422" max="7422" width="19.140625" customWidth="1"/>
    <col min="7423" max="7423" width="7.7109375" customWidth="1"/>
    <col min="7424" max="7424" width="6.7109375" customWidth="1"/>
    <col min="7425" max="7425" width="9.28515625" customWidth="1"/>
    <col min="7426" max="7426" width="6.28515625" customWidth="1"/>
    <col min="7427" max="7427" width="9.5703125" customWidth="1"/>
    <col min="7428" max="7428" width="10.140625" customWidth="1"/>
    <col min="7429" max="7429" width="9.42578125" customWidth="1"/>
    <col min="7430" max="7430" width="11.7109375" bestFit="1" customWidth="1"/>
    <col min="7673" max="7673" width="5" customWidth="1"/>
    <col min="7674" max="7674" width="15.5703125" bestFit="1" customWidth="1"/>
    <col min="7675" max="7675" width="12.42578125" customWidth="1"/>
    <col min="7676" max="7676" width="12.5703125" customWidth="1"/>
    <col min="7677" max="7677" width="11.140625" customWidth="1"/>
    <col min="7678" max="7678" width="19.140625" customWidth="1"/>
    <col min="7679" max="7679" width="7.7109375" customWidth="1"/>
    <col min="7680" max="7680" width="6.7109375" customWidth="1"/>
    <col min="7681" max="7681" width="9.28515625" customWidth="1"/>
    <col min="7682" max="7682" width="6.28515625" customWidth="1"/>
    <col min="7683" max="7683" width="9.5703125" customWidth="1"/>
    <col min="7684" max="7684" width="10.140625" customWidth="1"/>
    <col min="7685" max="7685" width="9.42578125" customWidth="1"/>
    <col min="7686" max="7686" width="11.7109375" bestFit="1" customWidth="1"/>
    <col min="7929" max="7929" width="5" customWidth="1"/>
    <col min="7930" max="7930" width="15.5703125" bestFit="1" customWidth="1"/>
    <col min="7931" max="7931" width="12.42578125" customWidth="1"/>
    <col min="7932" max="7932" width="12.5703125" customWidth="1"/>
    <col min="7933" max="7933" width="11.140625" customWidth="1"/>
    <col min="7934" max="7934" width="19.140625" customWidth="1"/>
    <col min="7935" max="7935" width="7.7109375" customWidth="1"/>
    <col min="7936" max="7936" width="6.7109375" customWidth="1"/>
    <col min="7937" max="7937" width="9.28515625" customWidth="1"/>
    <col min="7938" max="7938" width="6.28515625" customWidth="1"/>
    <col min="7939" max="7939" width="9.5703125" customWidth="1"/>
    <col min="7940" max="7940" width="10.140625" customWidth="1"/>
    <col min="7941" max="7941" width="9.42578125" customWidth="1"/>
    <col min="7942" max="7942" width="11.7109375" bestFit="1" customWidth="1"/>
    <col min="8185" max="8185" width="5" customWidth="1"/>
    <col min="8186" max="8186" width="15.5703125" bestFit="1" customWidth="1"/>
    <col min="8187" max="8187" width="12.42578125" customWidth="1"/>
    <col min="8188" max="8188" width="12.5703125" customWidth="1"/>
    <col min="8189" max="8189" width="11.140625" customWidth="1"/>
    <col min="8190" max="8190" width="19.140625" customWidth="1"/>
    <col min="8191" max="8191" width="7.7109375" customWidth="1"/>
    <col min="8192" max="8192" width="6.7109375" customWidth="1"/>
    <col min="8193" max="8193" width="9.28515625" customWidth="1"/>
    <col min="8194" max="8194" width="6.28515625" customWidth="1"/>
    <col min="8195" max="8195" width="9.5703125" customWidth="1"/>
    <col min="8196" max="8196" width="10.140625" customWidth="1"/>
    <col min="8197" max="8197" width="9.42578125" customWidth="1"/>
    <col min="8198" max="8198" width="11.7109375" bestFit="1" customWidth="1"/>
    <col min="8441" max="8441" width="5" customWidth="1"/>
    <col min="8442" max="8442" width="15.5703125" bestFit="1" customWidth="1"/>
    <col min="8443" max="8443" width="12.42578125" customWidth="1"/>
    <col min="8444" max="8444" width="12.5703125" customWidth="1"/>
    <col min="8445" max="8445" width="11.140625" customWidth="1"/>
    <col min="8446" max="8446" width="19.140625" customWidth="1"/>
    <col min="8447" max="8447" width="7.7109375" customWidth="1"/>
    <col min="8448" max="8448" width="6.7109375" customWidth="1"/>
    <col min="8449" max="8449" width="9.28515625" customWidth="1"/>
    <col min="8450" max="8450" width="6.28515625" customWidth="1"/>
    <col min="8451" max="8451" width="9.5703125" customWidth="1"/>
    <col min="8452" max="8452" width="10.140625" customWidth="1"/>
    <col min="8453" max="8453" width="9.42578125" customWidth="1"/>
    <col min="8454" max="8454" width="11.7109375" bestFit="1" customWidth="1"/>
    <col min="8697" max="8697" width="5" customWidth="1"/>
    <col min="8698" max="8698" width="15.5703125" bestFit="1" customWidth="1"/>
    <col min="8699" max="8699" width="12.42578125" customWidth="1"/>
    <col min="8700" max="8700" width="12.5703125" customWidth="1"/>
    <col min="8701" max="8701" width="11.140625" customWidth="1"/>
    <col min="8702" max="8702" width="19.140625" customWidth="1"/>
    <col min="8703" max="8703" width="7.7109375" customWidth="1"/>
    <col min="8704" max="8704" width="6.7109375" customWidth="1"/>
    <col min="8705" max="8705" width="9.28515625" customWidth="1"/>
    <col min="8706" max="8706" width="6.28515625" customWidth="1"/>
    <col min="8707" max="8707" width="9.5703125" customWidth="1"/>
    <col min="8708" max="8708" width="10.140625" customWidth="1"/>
    <col min="8709" max="8709" width="9.42578125" customWidth="1"/>
    <col min="8710" max="8710" width="11.7109375" bestFit="1" customWidth="1"/>
    <col min="8953" max="8953" width="5" customWidth="1"/>
    <col min="8954" max="8954" width="15.5703125" bestFit="1" customWidth="1"/>
    <col min="8955" max="8955" width="12.42578125" customWidth="1"/>
    <col min="8956" max="8956" width="12.5703125" customWidth="1"/>
    <col min="8957" max="8957" width="11.140625" customWidth="1"/>
    <col min="8958" max="8958" width="19.140625" customWidth="1"/>
    <col min="8959" max="8959" width="7.7109375" customWidth="1"/>
    <col min="8960" max="8960" width="6.7109375" customWidth="1"/>
    <col min="8961" max="8961" width="9.28515625" customWidth="1"/>
    <col min="8962" max="8962" width="6.28515625" customWidth="1"/>
    <col min="8963" max="8963" width="9.5703125" customWidth="1"/>
    <col min="8964" max="8964" width="10.140625" customWidth="1"/>
    <col min="8965" max="8965" width="9.42578125" customWidth="1"/>
    <col min="8966" max="8966" width="11.7109375" bestFit="1" customWidth="1"/>
    <col min="9209" max="9209" width="5" customWidth="1"/>
    <col min="9210" max="9210" width="15.5703125" bestFit="1" customWidth="1"/>
    <col min="9211" max="9211" width="12.42578125" customWidth="1"/>
    <col min="9212" max="9212" width="12.5703125" customWidth="1"/>
    <col min="9213" max="9213" width="11.140625" customWidth="1"/>
    <col min="9214" max="9214" width="19.140625" customWidth="1"/>
    <col min="9215" max="9215" width="7.7109375" customWidth="1"/>
    <col min="9216" max="9216" width="6.7109375" customWidth="1"/>
    <col min="9217" max="9217" width="9.28515625" customWidth="1"/>
    <col min="9218" max="9218" width="6.28515625" customWidth="1"/>
    <col min="9219" max="9219" width="9.5703125" customWidth="1"/>
    <col min="9220" max="9220" width="10.140625" customWidth="1"/>
    <col min="9221" max="9221" width="9.42578125" customWidth="1"/>
    <col min="9222" max="9222" width="11.7109375" bestFit="1" customWidth="1"/>
    <col min="9465" max="9465" width="5" customWidth="1"/>
    <col min="9466" max="9466" width="15.5703125" bestFit="1" customWidth="1"/>
    <col min="9467" max="9467" width="12.42578125" customWidth="1"/>
    <col min="9468" max="9468" width="12.5703125" customWidth="1"/>
    <col min="9469" max="9469" width="11.140625" customWidth="1"/>
    <col min="9470" max="9470" width="19.140625" customWidth="1"/>
    <col min="9471" max="9471" width="7.7109375" customWidth="1"/>
    <col min="9472" max="9472" width="6.7109375" customWidth="1"/>
    <col min="9473" max="9473" width="9.28515625" customWidth="1"/>
    <col min="9474" max="9474" width="6.28515625" customWidth="1"/>
    <col min="9475" max="9475" width="9.5703125" customWidth="1"/>
    <col min="9476" max="9476" width="10.140625" customWidth="1"/>
    <col min="9477" max="9477" width="9.42578125" customWidth="1"/>
    <col min="9478" max="9478" width="11.7109375" bestFit="1" customWidth="1"/>
    <col min="9721" max="9721" width="5" customWidth="1"/>
    <col min="9722" max="9722" width="15.5703125" bestFit="1" customWidth="1"/>
    <col min="9723" max="9723" width="12.42578125" customWidth="1"/>
    <col min="9724" max="9724" width="12.5703125" customWidth="1"/>
    <col min="9725" max="9725" width="11.140625" customWidth="1"/>
    <col min="9726" max="9726" width="19.140625" customWidth="1"/>
    <col min="9727" max="9727" width="7.7109375" customWidth="1"/>
    <col min="9728" max="9728" width="6.7109375" customWidth="1"/>
    <col min="9729" max="9729" width="9.28515625" customWidth="1"/>
    <col min="9730" max="9730" width="6.28515625" customWidth="1"/>
    <col min="9731" max="9731" width="9.5703125" customWidth="1"/>
    <col min="9732" max="9732" width="10.140625" customWidth="1"/>
    <col min="9733" max="9733" width="9.42578125" customWidth="1"/>
    <col min="9734" max="9734" width="11.7109375" bestFit="1" customWidth="1"/>
    <col min="9977" max="9977" width="5" customWidth="1"/>
    <col min="9978" max="9978" width="15.5703125" bestFit="1" customWidth="1"/>
    <col min="9979" max="9979" width="12.42578125" customWidth="1"/>
    <col min="9980" max="9980" width="12.5703125" customWidth="1"/>
    <col min="9981" max="9981" width="11.140625" customWidth="1"/>
    <col min="9982" max="9982" width="19.140625" customWidth="1"/>
    <col min="9983" max="9983" width="7.7109375" customWidth="1"/>
    <col min="9984" max="9984" width="6.7109375" customWidth="1"/>
    <col min="9985" max="9985" width="9.28515625" customWidth="1"/>
    <col min="9986" max="9986" width="6.28515625" customWidth="1"/>
    <col min="9987" max="9987" width="9.5703125" customWidth="1"/>
    <col min="9988" max="9988" width="10.140625" customWidth="1"/>
    <col min="9989" max="9989" width="9.42578125" customWidth="1"/>
    <col min="9990" max="9990" width="11.7109375" bestFit="1" customWidth="1"/>
    <col min="10233" max="10233" width="5" customWidth="1"/>
    <col min="10234" max="10234" width="15.5703125" bestFit="1" customWidth="1"/>
    <col min="10235" max="10235" width="12.42578125" customWidth="1"/>
    <col min="10236" max="10236" width="12.5703125" customWidth="1"/>
    <col min="10237" max="10237" width="11.140625" customWidth="1"/>
    <col min="10238" max="10238" width="19.140625" customWidth="1"/>
    <col min="10239" max="10239" width="7.7109375" customWidth="1"/>
    <col min="10240" max="10240" width="6.7109375" customWidth="1"/>
    <col min="10241" max="10241" width="9.28515625" customWidth="1"/>
    <col min="10242" max="10242" width="6.28515625" customWidth="1"/>
    <col min="10243" max="10243" width="9.5703125" customWidth="1"/>
    <col min="10244" max="10244" width="10.140625" customWidth="1"/>
    <col min="10245" max="10245" width="9.42578125" customWidth="1"/>
    <col min="10246" max="10246" width="11.7109375" bestFit="1" customWidth="1"/>
    <col min="10489" max="10489" width="5" customWidth="1"/>
    <col min="10490" max="10490" width="15.5703125" bestFit="1" customWidth="1"/>
    <col min="10491" max="10491" width="12.42578125" customWidth="1"/>
    <col min="10492" max="10492" width="12.5703125" customWidth="1"/>
    <col min="10493" max="10493" width="11.140625" customWidth="1"/>
    <col min="10494" max="10494" width="19.140625" customWidth="1"/>
    <col min="10495" max="10495" width="7.7109375" customWidth="1"/>
    <col min="10496" max="10496" width="6.7109375" customWidth="1"/>
    <col min="10497" max="10497" width="9.28515625" customWidth="1"/>
    <col min="10498" max="10498" width="6.28515625" customWidth="1"/>
    <col min="10499" max="10499" width="9.5703125" customWidth="1"/>
    <col min="10500" max="10500" width="10.140625" customWidth="1"/>
    <col min="10501" max="10501" width="9.42578125" customWidth="1"/>
    <col min="10502" max="10502" width="11.7109375" bestFit="1" customWidth="1"/>
    <col min="10745" max="10745" width="5" customWidth="1"/>
    <col min="10746" max="10746" width="15.5703125" bestFit="1" customWidth="1"/>
    <col min="10747" max="10747" width="12.42578125" customWidth="1"/>
    <col min="10748" max="10748" width="12.5703125" customWidth="1"/>
    <col min="10749" max="10749" width="11.140625" customWidth="1"/>
    <col min="10750" max="10750" width="19.140625" customWidth="1"/>
    <col min="10751" max="10751" width="7.7109375" customWidth="1"/>
    <col min="10752" max="10752" width="6.7109375" customWidth="1"/>
    <col min="10753" max="10753" width="9.28515625" customWidth="1"/>
    <col min="10754" max="10754" width="6.28515625" customWidth="1"/>
    <col min="10755" max="10755" width="9.5703125" customWidth="1"/>
    <col min="10756" max="10756" width="10.140625" customWidth="1"/>
    <col min="10757" max="10757" width="9.42578125" customWidth="1"/>
    <col min="10758" max="10758" width="11.7109375" bestFit="1" customWidth="1"/>
    <col min="11001" max="11001" width="5" customWidth="1"/>
    <col min="11002" max="11002" width="15.5703125" bestFit="1" customWidth="1"/>
    <col min="11003" max="11003" width="12.42578125" customWidth="1"/>
    <col min="11004" max="11004" width="12.5703125" customWidth="1"/>
    <col min="11005" max="11005" width="11.140625" customWidth="1"/>
    <col min="11006" max="11006" width="19.140625" customWidth="1"/>
    <col min="11007" max="11007" width="7.7109375" customWidth="1"/>
    <col min="11008" max="11008" width="6.7109375" customWidth="1"/>
    <col min="11009" max="11009" width="9.28515625" customWidth="1"/>
    <col min="11010" max="11010" width="6.28515625" customWidth="1"/>
    <col min="11011" max="11011" width="9.5703125" customWidth="1"/>
    <col min="11012" max="11012" width="10.140625" customWidth="1"/>
    <col min="11013" max="11013" width="9.42578125" customWidth="1"/>
    <col min="11014" max="11014" width="11.7109375" bestFit="1" customWidth="1"/>
    <col min="11257" max="11257" width="5" customWidth="1"/>
    <col min="11258" max="11258" width="15.5703125" bestFit="1" customWidth="1"/>
    <col min="11259" max="11259" width="12.42578125" customWidth="1"/>
    <col min="11260" max="11260" width="12.5703125" customWidth="1"/>
    <col min="11261" max="11261" width="11.140625" customWidth="1"/>
    <col min="11262" max="11262" width="19.140625" customWidth="1"/>
    <col min="11263" max="11263" width="7.7109375" customWidth="1"/>
    <col min="11264" max="11264" width="6.7109375" customWidth="1"/>
    <col min="11265" max="11265" width="9.28515625" customWidth="1"/>
    <col min="11266" max="11266" width="6.28515625" customWidth="1"/>
    <col min="11267" max="11267" width="9.5703125" customWidth="1"/>
    <col min="11268" max="11268" width="10.140625" customWidth="1"/>
    <col min="11269" max="11269" width="9.42578125" customWidth="1"/>
    <col min="11270" max="11270" width="11.7109375" bestFit="1" customWidth="1"/>
    <col min="11513" max="11513" width="5" customWidth="1"/>
    <col min="11514" max="11514" width="15.5703125" bestFit="1" customWidth="1"/>
    <col min="11515" max="11515" width="12.42578125" customWidth="1"/>
    <col min="11516" max="11516" width="12.5703125" customWidth="1"/>
    <col min="11517" max="11517" width="11.140625" customWidth="1"/>
    <col min="11518" max="11518" width="19.140625" customWidth="1"/>
    <col min="11519" max="11519" width="7.7109375" customWidth="1"/>
    <col min="11520" max="11520" width="6.7109375" customWidth="1"/>
    <col min="11521" max="11521" width="9.28515625" customWidth="1"/>
    <col min="11522" max="11522" width="6.28515625" customWidth="1"/>
    <col min="11523" max="11523" width="9.5703125" customWidth="1"/>
    <col min="11524" max="11524" width="10.140625" customWidth="1"/>
    <col min="11525" max="11525" width="9.42578125" customWidth="1"/>
    <col min="11526" max="11526" width="11.7109375" bestFit="1" customWidth="1"/>
    <col min="11769" max="11769" width="5" customWidth="1"/>
    <col min="11770" max="11770" width="15.5703125" bestFit="1" customWidth="1"/>
    <col min="11771" max="11771" width="12.42578125" customWidth="1"/>
    <col min="11772" max="11772" width="12.5703125" customWidth="1"/>
    <col min="11773" max="11773" width="11.140625" customWidth="1"/>
    <col min="11774" max="11774" width="19.140625" customWidth="1"/>
    <col min="11775" max="11775" width="7.7109375" customWidth="1"/>
    <col min="11776" max="11776" width="6.7109375" customWidth="1"/>
    <col min="11777" max="11777" width="9.28515625" customWidth="1"/>
    <col min="11778" max="11778" width="6.28515625" customWidth="1"/>
    <col min="11779" max="11779" width="9.5703125" customWidth="1"/>
    <col min="11780" max="11780" width="10.140625" customWidth="1"/>
    <col min="11781" max="11781" width="9.42578125" customWidth="1"/>
    <col min="11782" max="11782" width="11.7109375" bestFit="1" customWidth="1"/>
    <col min="12025" max="12025" width="5" customWidth="1"/>
    <col min="12026" max="12026" width="15.5703125" bestFit="1" customWidth="1"/>
    <col min="12027" max="12027" width="12.42578125" customWidth="1"/>
    <col min="12028" max="12028" width="12.5703125" customWidth="1"/>
    <col min="12029" max="12029" width="11.140625" customWidth="1"/>
    <col min="12030" max="12030" width="19.140625" customWidth="1"/>
    <col min="12031" max="12031" width="7.7109375" customWidth="1"/>
    <col min="12032" max="12032" width="6.7109375" customWidth="1"/>
    <col min="12033" max="12033" width="9.28515625" customWidth="1"/>
    <col min="12034" max="12034" width="6.28515625" customWidth="1"/>
    <col min="12035" max="12035" width="9.5703125" customWidth="1"/>
    <col min="12036" max="12036" width="10.140625" customWidth="1"/>
    <col min="12037" max="12037" width="9.42578125" customWidth="1"/>
    <col min="12038" max="12038" width="11.7109375" bestFit="1" customWidth="1"/>
    <col min="12281" max="12281" width="5" customWidth="1"/>
    <col min="12282" max="12282" width="15.5703125" bestFit="1" customWidth="1"/>
    <col min="12283" max="12283" width="12.42578125" customWidth="1"/>
    <col min="12284" max="12284" width="12.5703125" customWidth="1"/>
    <col min="12285" max="12285" width="11.140625" customWidth="1"/>
    <col min="12286" max="12286" width="19.140625" customWidth="1"/>
    <col min="12287" max="12287" width="7.7109375" customWidth="1"/>
    <col min="12288" max="12288" width="6.7109375" customWidth="1"/>
    <col min="12289" max="12289" width="9.28515625" customWidth="1"/>
    <col min="12290" max="12290" width="6.28515625" customWidth="1"/>
    <col min="12291" max="12291" width="9.5703125" customWidth="1"/>
    <col min="12292" max="12292" width="10.140625" customWidth="1"/>
    <col min="12293" max="12293" width="9.42578125" customWidth="1"/>
    <col min="12294" max="12294" width="11.7109375" bestFit="1" customWidth="1"/>
    <col min="12537" max="12537" width="5" customWidth="1"/>
    <col min="12538" max="12538" width="15.5703125" bestFit="1" customWidth="1"/>
    <col min="12539" max="12539" width="12.42578125" customWidth="1"/>
    <col min="12540" max="12540" width="12.5703125" customWidth="1"/>
    <col min="12541" max="12541" width="11.140625" customWidth="1"/>
    <col min="12542" max="12542" width="19.140625" customWidth="1"/>
    <col min="12543" max="12543" width="7.7109375" customWidth="1"/>
    <col min="12544" max="12544" width="6.7109375" customWidth="1"/>
    <col min="12545" max="12545" width="9.28515625" customWidth="1"/>
    <col min="12546" max="12546" width="6.28515625" customWidth="1"/>
    <col min="12547" max="12547" width="9.5703125" customWidth="1"/>
    <col min="12548" max="12548" width="10.140625" customWidth="1"/>
    <col min="12549" max="12549" width="9.42578125" customWidth="1"/>
    <col min="12550" max="12550" width="11.7109375" bestFit="1" customWidth="1"/>
    <col min="12793" max="12793" width="5" customWidth="1"/>
    <col min="12794" max="12794" width="15.5703125" bestFit="1" customWidth="1"/>
    <col min="12795" max="12795" width="12.42578125" customWidth="1"/>
    <col min="12796" max="12796" width="12.5703125" customWidth="1"/>
    <col min="12797" max="12797" width="11.140625" customWidth="1"/>
    <col min="12798" max="12798" width="19.140625" customWidth="1"/>
    <col min="12799" max="12799" width="7.7109375" customWidth="1"/>
    <col min="12800" max="12800" width="6.7109375" customWidth="1"/>
    <col min="12801" max="12801" width="9.28515625" customWidth="1"/>
    <col min="12802" max="12802" width="6.28515625" customWidth="1"/>
    <col min="12803" max="12803" width="9.5703125" customWidth="1"/>
    <col min="12804" max="12804" width="10.140625" customWidth="1"/>
    <col min="12805" max="12805" width="9.42578125" customWidth="1"/>
    <col min="12806" max="12806" width="11.7109375" bestFit="1" customWidth="1"/>
    <col min="13049" max="13049" width="5" customWidth="1"/>
    <col min="13050" max="13050" width="15.5703125" bestFit="1" customWidth="1"/>
    <col min="13051" max="13051" width="12.42578125" customWidth="1"/>
    <col min="13052" max="13052" width="12.5703125" customWidth="1"/>
    <col min="13053" max="13053" width="11.140625" customWidth="1"/>
    <col min="13054" max="13054" width="19.140625" customWidth="1"/>
    <col min="13055" max="13055" width="7.7109375" customWidth="1"/>
    <col min="13056" max="13056" width="6.7109375" customWidth="1"/>
    <col min="13057" max="13057" width="9.28515625" customWidth="1"/>
    <col min="13058" max="13058" width="6.28515625" customWidth="1"/>
    <col min="13059" max="13059" width="9.5703125" customWidth="1"/>
    <col min="13060" max="13060" width="10.140625" customWidth="1"/>
    <col min="13061" max="13061" width="9.42578125" customWidth="1"/>
    <col min="13062" max="13062" width="11.7109375" bestFit="1" customWidth="1"/>
    <col min="13305" max="13305" width="5" customWidth="1"/>
    <col min="13306" max="13306" width="15.5703125" bestFit="1" customWidth="1"/>
    <col min="13307" max="13307" width="12.42578125" customWidth="1"/>
    <col min="13308" max="13308" width="12.5703125" customWidth="1"/>
    <col min="13309" max="13309" width="11.140625" customWidth="1"/>
    <col min="13310" max="13310" width="19.140625" customWidth="1"/>
    <col min="13311" max="13311" width="7.7109375" customWidth="1"/>
    <col min="13312" max="13312" width="6.7109375" customWidth="1"/>
    <col min="13313" max="13313" width="9.28515625" customWidth="1"/>
    <col min="13314" max="13314" width="6.28515625" customWidth="1"/>
    <col min="13315" max="13315" width="9.5703125" customWidth="1"/>
    <col min="13316" max="13316" width="10.140625" customWidth="1"/>
    <col min="13317" max="13317" width="9.42578125" customWidth="1"/>
    <col min="13318" max="13318" width="11.7109375" bestFit="1" customWidth="1"/>
    <col min="13561" max="13561" width="5" customWidth="1"/>
    <col min="13562" max="13562" width="15.5703125" bestFit="1" customWidth="1"/>
    <col min="13563" max="13563" width="12.42578125" customWidth="1"/>
    <col min="13564" max="13564" width="12.5703125" customWidth="1"/>
    <col min="13565" max="13565" width="11.140625" customWidth="1"/>
    <col min="13566" max="13566" width="19.140625" customWidth="1"/>
    <col min="13567" max="13567" width="7.7109375" customWidth="1"/>
    <col min="13568" max="13568" width="6.7109375" customWidth="1"/>
    <col min="13569" max="13569" width="9.28515625" customWidth="1"/>
    <col min="13570" max="13570" width="6.28515625" customWidth="1"/>
    <col min="13571" max="13571" width="9.5703125" customWidth="1"/>
    <col min="13572" max="13572" width="10.140625" customWidth="1"/>
    <col min="13573" max="13573" width="9.42578125" customWidth="1"/>
    <col min="13574" max="13574" width="11.7109375" bestFit="1" customWidth="1"/>
    <col min="13817" max="13817" width="5" customWidth="1"/>
    <col min="13818" max="13818" width="15.5703125" bestFit="1" customWidth="1"/>
    <col min="13819" max="13819" width="12.42578125" customWidth="1"/>
    <col min="13820" max="13820" width="12.5703125" customWidth="1"/>
    <col min="13821" max="13821" width="11.140625" customWidth="1"/>
    <col min="13822" max="13822" width="19.140625" customWidth="1"/>
    <col min="13823" max="13823" width="7.7109375" customWidth="1"/>
    <col min="13824" max="13824" width="6.7109375" customWidth="1"/>
    <col min="13825" max="13825" width="9.28515625" customWidth="1"/>
    <col min="13826" max="13826" width="6.28515625" customWidth="1"/>
    <col min="13827" max="13827" width="9.5703125" customWidth="1"/>
    <col min="13828" max="13828" width="10.140625" customWidth="1"/>
    <col min="13829" max="13829" width="9.42578125" customWidth="1"/>
    <col min="13830" max="13830" width="11.7109375" bestFit="1" customWidth="1"/>
    <col min="14073" max="14073" width="5" customWidth="1"/>
    <col min="14074" max="14074" width="15.5703125" bestFit="1" customWidth="1"/>
    <col min="14075" max="14075" width="12.42578125" customWidth="1"/>
    <col min="14076" max="14076" width="12.5703125" customWidth="1"/>
    <col min="14077" max="14077" width="11.140625" customWidth="1"/>
    <col min="14078" max="14078" width="19.140625" customWidth="1"/>
    <col min="14079" max="14079" width="7.7109375" customWidth="1"/>
    <col min="14080" max="14080" width="6.7109375" customWidth="1"/>
    <col min="14081" max="14081" width="9.28515625" customWidth="1"/>
    <col min="14082" max="14082" width="6.28515625" customWidth="1"/>
    <col min="14083" max="14083" width="9.5703125" customWidth="1"/>
    <col min="14084" max="14084" width="10.140625" customWidth="1"/>
    <col min="14085" max="14085" width="9.42578125" customWidth="1"/>
    <col min="14086" max="14086" width="11.7109375" bestFit="1" customWidth="1"/>
    <col min="14329" max="14329" width="5" customWidth="1"/>
    <col min="14330" max="14330" width="15.5703125" bestFit="1" customWidth="1"/>
    <col min="14331" max="14331" width="12.42578125" customWidth="1"/>
    <col min="14332" max="14332" width="12.5703125" customWidth="1"/>
    <col min="14333" max="14333" width="11.140625" customWidth="1"/>
    <col min="14334" max="14334" width="19.140625" customWidth="1"/>
    <col min="14335" max="14335" width="7.7109375" customWidth="1"/>
    <col min="14336" max="14336" width="6.7109375" customWidth="1"/>
    <col min="14337" max="14337" width="9.28515625" customWidth="1"/>
    <col min="14338" max="14338" width="6.28515625" customWidth="1"/>
    <col min="14339" max="14339" width="9.5703125" customWidth="1"/>
    <col min="14340" max="14340" width="10.140625" customWidth="1"/>
    <col min="14341" max="14341" width="9.42578125" customWidth="1"/>
    <col min="14342" max="14342" width="11.7109375" bestFit="1" customWidth="1"/>
    <col min="14585" max="14585" width="5" customWidth="1"/>
    <col min="14586" max="14586" width="15.5703125" bestFit="1" customWidth="1"/>
    <col min="14587" max="14587" width="12.42578125" customWidth="1"/>
    <col min="14588" max="14588" width="12.5703125" customWidth="1"/>
    <col min="14589" max="14589" width="11.140625" customWidth="1"/>
    <col min="14590" max="14590" width="19.140625" customWidth="1"/>
    <col min="14591" max="14591" width="7.7109375" customWidth="1"/>
    <col min="14592" max="14592" width="6.7109375" customWidth="1"/>
    <col min="14593" max="14593" width="9.28515625" customWidth="1"/>
    <col min="14594" max="14594" width="6.28515625" customWidth="1"/>
    <col min="14595" max="14595" width="9.5703125" customWidth="1"/>
    <col min="14596" max="14596" width="10.140625" customWidth="1"/>
    <col min="14597" max="14597" width="9.42578125" customWidth="1"/>
    <col min="14598" max="14598" width="11.7109375" bestFit="1" customWidth="1"/>
    <col min="14841" max="14841" width="5" customWidth="1"/>
    <col min="14842" max="14842" width="15.5703125" bestFit="1" customWidth="1"/>
    <col min="14843" max="14843" width="12.42578125" customWidth="1"/>
    <col min="14844" max="14844" width="12.5703125" customWidth="1"/>
    <col min="14845" max="14845" width="11.140625" customWidth="1"/>
    <col min="14846" max="14846" width="19.140625" customWidth="1"/>
    <col min="14847" max="14847" width="7.7109375" customWidth="1"/>
    <col min="14848" max="14848" width="6.7109375" customWidth="1"/>
    <col min="14849" max="14849" width="9.28515625" customWidth="1"/>
    <col min="14850" max="14850" width="6.28515625" customWidth="1"/>
    <col min="14851" max="14851" width="9.5703125" customWidth="1"/>
    <col min="14852" max="14852" width="10.140625" customWidth="1"/>
    <col min="14853" max="14853" width="9.42578125" customWidth="1"/>
    <col min="14854" max="14854" width="11.7109375" bestFit="1" customWidth="1"/>
    <col min="15097" max="15097" width="5" customWidth="1"/>
    <col min="15098" max="15098" width="15.5703125" bestFit="1" customWidth="1"/>
    <col min="15099" max="15099" width="12.42578125" customWidth="1"/>
    <col min="15100" max="15100" width="12.5703125" customWidth="1"/>
    <col min="15101" max="15101" width="11.140625" customWidth="1"/>
    <col min="15102" max="15102" width="19.140625" customWidth="1"/>
    <col min="15103" max="15103" width="7.7109375" customWidth="1"/>
    <col min="15104" max="15104" width="6.7109375" customWidth="1"/>
    <col min="15105" max="15105" width="9.28515625" customWidth="1"/>
    <col min="15106" max="15106" width="6.28515625" customWidth="1"/>
    <col min="15107" max="15107" width="9.5703125" customWidth="1"/>
    <col min="15108" max="15108" width="10.140625" customWidth="1"/>
    <col min="15109" max="15109" width="9.42578125" customWidth="1"/>
    <col min="15110" max="15110" width="11.7109375" bestFit="1" customWidth="1"/>
    <col min="15353" max="15353" width="5" customWidth="1"/>
    <col min="15354" max="15354" width="15.5703125" bestFit="1" customWidth="1"/>
    <col min="15355" max="15355" width="12.42578125" customWidth="1"/>
    <col min="15356" max="15356" width="12.5703125" customWidth="1"/>
    <col min="15357" max="15357" width="11.140625" customWidth="1"/>
    <col min="15358" max="15358" width="19.140625" customWidth="1"/>
    <col min="15359" max="15359" width="7.7109375" customWidth="1"/>
    <col min="15360" max="15360" width="6.7109375" customWidth="1"/>
    <col min="15361" max="15361" width="9.28515625" customWidth="1"/>
    <col min="15362" max="15362" width="6.28515625" customWidth="1"/>
    <col min="15363" max="15363" width="9.5703125" customWidth="1"/>
    <col min="15364" max="15364" width="10.140625" customWidth="1"/>
    <col min="15365" max="15365" width="9.42578125" customWidth="1"/>
    <col min="15366" max="15366" width="11.7109375" bestFit="1" customWidth="1"/>
    <col min="15609" max="15609" width="5" customWidth="1"/>
    <col min="15610" max="15610" width="15.5703125" bestFit="1" customWidth="1"/>
    <col min="15611" max="15611" width="12.42578125" customWidth="1"/>
    <col min="15612" max="15612" width="12.5703125" customWidth="1"/>
    <col min="15613" max="15613" width="11.140625" customWidth="1"/>
    <col min="15614" max="15614" width="19.140625" customWidth="1"/>
    <col min="15615" max="15615" width="7.7109375" customWidth="1"/>
    <col min="15616" max="15616" width="6.7109375" customWidth="1"/>
    <col min="15617" max="15617" width="9.28515625" customWidth="1"/>
    <col min="15618" max="15618" width="6.28515625" customWidth="1"/>
    <col min="15619" max="15619" width="9.5703125" customWidth="1"/>
    <col min="15620" max="15620" width="10.140625" customWidth="1"/>
    <col min="15621" max="15621" width="9.42578125" customWidth="1"/>
    <col min="15622" max="15622" width="11.7109375" bestFit="1" customWidth="1"/>
    <col min="15865" max="15865" width="5" customWidth="1"/>
    <col min="15866" max="15866" width="15.5703125" bestFit="1" customWidth="1"/>
    <col min="15867" max="15867" width="12.42578125" customWidth="1"/>
    <col min="15868" max="15868" width="12.5703125" customWidth="1"/>
    <col min="15869" max="15869" width="11.140625" customWidth="1"/>
    <col min="15870" max="15870" width="19.140625" customWidth="1"/>
    <col min="15871" max="15871" width="7.7109375" customWidth="1"/>
    <col min="15872" max="15872" width="6.7109375" customWidth="1"/>
    <col min="15873" max="15873" width="9.28515625" customWidth="1"/>
    <col min="15874" max="15874" width="6.28515625" customWidth="1"/>
    <col min="15875" max="15875" width="9.5703125" customWidth="1"/>
    <col min="15876" max="15876" width="10.140625" customWidth="1"/>
    <col min="15877" max="15877" width="9.42578125" customWidth="1"/>
    <col min="15878" max="15878" width="11.7109375" bestFit="1" customWidth="1"/>
    <col min="16121" max="16121" width="5" customWidth="1"/>
    <col min="16122" max="16122" width="15.5703125" bestFit="1" customWidth="1"/>
    <col min="16123" max="16123" width="12.42578125" customWidth="1"/>
    <col min="16124" max="16124" width="12.5703125" customWidth="1"/>
    <col min="16125" max="16125" width="11.140625" customWidth="1"/>
    <col min="16126" max="16126" width="19.140625" customWidth="1"/>
    <col min="16127" max="16127" width="7.7109375" customWidth="1"/>
    <col min="16128" max="16128" width="6.7109375" customWidth="1"/>
    <col min="16129" max="16129" width="9.28515625" customWidth="1"/>
    <col min="16130" max="16130" width="6.28515625" customWidth="1"/>
    <col min="16131" max="16131" width="9.5703125" customWidth="1"/>
    <col min="16132" max="16132" width="10.140625" customWidth="1"/>
    <col min="16133" max="16133" width="9.42578125" customWidth="1"/>
    <col min="16134" max="16134" width="11.7109375" bestFit="1" customWidth="1"/>
  </cols>
  <sheetData>
    <row r="2" spans="2:6" s="217" customFormat="1" ht="18.95" customHeight="1" x14ac:dyDescent="0.4">
      <c r="B2" s="743" t="s">
        <v>0</v>
      </c>
      <c r="C2" s="743"/>
      <c r="D2" s="743"/>
      <c r="E2" s="743"/>
      <c r="F2" s="743"/>
    </row>
    <row r="3" spans="2:6" s="217" customFormat="1" ht="18.95" customHeight="1" x14ac:dyDescent="0.4">
      <c r="B3" s="743" t="s">
        <v>1</v>
      </c>
      <c r="C3" s="743"/>
      <c r="D3" s="743"/>
      <c r="E3" s="743"/>
      <c r="F3" s="743"/>
    </row>
    <row r="4" spans="2:6" s="217" customFormat="1" ht="18.95" customHeight="1" x14ac:dyDescent="0.4">
      <c r="B4" s="872" t="s">
        <v>2</v>
      </c>
      <c r="C4" s="872"/>
      <c r="D4" s="745" t="s">
        <v>120</v>
      </c>
      <c r="E4" s="745"/>
      <c r="F4" s="745"/>
    </row>
    <row r="5" spans="2:6" s="217" customFormat="1" ht="18.95" customHeight="1" x14ac:dyDescent="0.4">
      <c r="B5" s="872" t="s">
        <v>3</v>
      </c>
      <c r="C5" s="872"/>
      <c r="D5" s="874" t="s">
        <v>205</v>
      </c>
      <c r="E5" s="875"/>
      <c r="F5" s="876"/>
    </row>
    <row r="6" spans="2:6" s="217" customFormat="1" ht="18.95" customHeight="1" x14ac:dyDescent="0.4">
      <c r="B6" s="872" t="s">
        <v>4</v>
      </c>
      <c r="C6" s="872"/>
      <c r="D6" s="72">
        <v>44731</v>
      </c>
      <c r="E6" s="394"/>
      <c r="F6" s="395"/>
    </row>
    <row r="7" spans="2:6" s="217" customFormat="1" ht="18.95" customHeight="1" x14ac:dyDescent="0.4">
      <c r="B7" s="872" t="s">
        <v>5</v>
      </c>
      <c r="C7" s="872"/>
      <c r="D7" s="873" t="s">
        <v>6</v>
      </c>
      <c r="E7" s="873"/>
      <c r="F7" s="873"/>
    </row>
    <row r="8" spans="2:6" s="217" customFormat="1" ht="18.95" customHeight="1" x14ac:dyDescent="0.4">
      <c r="B8" s="872" t="s">
        <v>7</v>
      </c>
      <c r="C8" s="872"/>
      <c r="D8" s="873" t="s">
        <v>78</v>
      </c>
      <c r="E8" s="873"/>
      <c r="F8" s="873"/>
    </row>
    <row r="9" spans="2:6" s="217" customFormat="1" ht="18.95" customHeight="1" x14ac:dyDescent="0.4">
      <c r="B9" s="742" t="s">
        <v>8</v>
      </c>
      <c r="C9" s="742"/>
      <c r="D9" s="742"/>
      <c r="E9" s="742"/>
      <c r="F9" s="742"/>
    </row>
    <row r="10" spans="2:6" s="217" customFormat="1" ht="18.95" customHeight="1" x14ac:dyDescent="0.4">
      <c r="B10" s="718" t="s">
        <v>9</v>
      </c>
      <c r="C10" s="718"/>
      <c r="D10" s="718"/>
      <c r="E10" s="718"/>
      <c r="F10" s="718"/>
    </row>
    <row r="11" spans="2:6" s="217" customFormat="1" ht="18.95" customHeight="1" x14ac:dyDescent="0.4">
      <c r="B11" s="355" t="s">
        <v>10</v>
      </c>
      <c r="C11" s="408"/>
      <c r="D11" s="355" t="s">
        <v>10</v>
      </c>
      <c r="E11" s="355" t="s">
        <v>11</v>
      </c>
      <c r="F11" s="355" t="s">
        <v>12</v>
      </c>
    </row>
    <row r="12" spans="2:6" s="217" customFormat="1" ht="40.5" customHeight="1" x14ac:dyDescent="0.4">
      <c r="B12" s="624" t="s">
        <v>13</v>
      </c>
      <c r="C12" s="625"/>
      <c r="D12" s="625"/>
      <c r="E12" s="626"/>
      <c r="F12" s="178">
        <v>12000</v>
      </c>
    </row>
    <row r="13" spans="2:6" s="217" customFormat="1" ht="90.75" customHeight="1" x14ac:dyDescent="0.4">
      <c r="B13" s="624" t="s">
        <v>55</v>
      </c>
      <c r="C13" s="625"/>
      <c r="D13" s="626"/>
      <c r="E13" s="178">
        <v>2000</v>
      </c>
      <c r="F13" s="178">
        <v>2000</v>
      </c>
    </row>
    <row r="14" spans="2:6" s="217" customFormat="1" ht="59.25" customHeight="1" x14ac:dyDescent="0.4">
      <c r="B14" s="624" t="s">
        <v>56</v>
      </c>
      <c r="C14" s="625"/>
      <c r="D14" s="626"/>
      <c r="E14" s="178">
        <v>1000</v>
      </c>
      <c r="F14" s="178">
        <v>0</v>
      </c>
    </row>
    <row r="15" spans="2:6" s="217" customFormat="1" ht="61.5" customHeight="1" x14ac:dyDescent="0.4">
      <c r="B15" s="624" t="s">
        <v>48</v>
      </c>
      <c r="C15" s="625"/>
      <c r="D15" s="626"/>
      <c r="E15" s="178">
        <v>1500</v>
      </c>
      <c r="F15" s="178">
        <v>0</v>
      </c>
    </row>
    <row r="16" spans="2:6" s="217" customFormat="1" ht="17.25" x14ac:dyDescent="0.4">
      <c r="B16" s="832" t="s">
        <v>49</v>
      </c>
      <c r="C16" s="808" t="s">
        <v>14</v>
      </c>
      <c r="D16" s="85" t="s">
        <v>15</v>
      </c>
      <c r="E16" s="728">
        <v>500</v>
      </c>
      <c r="F16" s="728">
        <v>0</v>
      </c>
    </row>
    <row r="17" spans="2:6" s="217" customFormat="1" ht="47.25" customHeight="1" x14ac:dyDescent="0.4">
      <c r="B17" s="834"/>
      <c r="C17" s="809"/>
      <c r="D17" s="85" t="s">
        <v>16</v>
      </c>
      <c r="E17" s="729"/>
      <c r="F17" s="729"/>
    </row>
    <row r="18" spans="2:6" s="217" customFormat="1" ht="42.75" customHeight="1" x14ac:dyDescent="0.4">
      <c r="B18" s="815" t="s">
        <v>50</v>
      </c>
      <c r="C18" s="816"/>
      <c r="D18" s="85" t="s">
        <v>17</v>
      </c>
      <c r="E18" s="178"/>
      <c r="F18" s="178">
        <v>0</v>
      </c>
    </row>
    <row r="19" spans="2:6" s="217" customFormat="1" ht="48.75" customHeight="1" x14ac:dyDescent="0.4">
      <c r="B19" s="180" t="s">
        <v>51</v>
      </c>
      <c r="C19" s="476" t="s">
        <v>18</v>
      </c>
      <c r="D19" s="178">
        <v>25</v>
      </c>
      <c r="E19" s="186">
        <v>19</v>
      </c>
      <c r="F19" s="178">
        <v>475</v>
      </c>
    </row>
    <row r="20" spans="2:6" s="217" customFormat="1" ht="40.5" customHeight="1" x14ac:dyDescent="0.4">
      <c r="B20" s="815" t="s">
        <v>52</v>
      </c>
      <c r="C20" s="816"/>
      <c r="D20" s="178">
        <v>150</v>
      </c>
      <c r="E20" s="186">
        <v>0</v>
      </c>
      <c r="F20" s="178">
        <v>0</v>
      </c>
    </row>
    <row r="21" spans="2:6" s="217" customFormat="1" ht="45" customHeight="1" x14ac:dyDescent="0.4">
      <c r="B21" s="815" t="s">
        <v>53</v>
      </c>
      <c r="C21" s="816"/>
      <c r="D21" s="178">
        <v>100</v>
      </c>
      <c r="E21" s="186">
        <v>0</v>
      </c>
      <c r="F21" s="178">
        <v>0</v>
      </c>
    </row>
    <row r="22" spans="2:6" s="217" customFormat="1" ht="18.75" x14ac:dyDescent="0.4">
      <c r="B22" s="832" t="s">
        <v>54</v>
      </c>
      <c r="C22" s="747" t="s">
        <v>19</v>
      </c>
      <c r="D22" s="748"/>
      <c r="E22" s="186">
        <v>0</v>
      </c>
      <c r="F22" s="178">
        <v>0</v>
      </c>
    </row>
    <row r="23" spans="2:6" s="217" customFormat="1" ht="18.75" x14ac:dyDescent="0.4">
      <c r="B23" s="833"/>
      <c r="C23" s="747" t="s">
        <v>20</v>
      </c>
      <c r="D23" s="748"/>
      <c r="E23" s="186">
        <v>0</v>
      </c>
      <c r="F23" s="178">
        <v>0</v>
      </c>
    </row>
    <row r="24" spans="2:6" s="217" customFormat="1" ht="18.75" x14ac:dyDescent="0.4">
      <c r="B24" s="833"/>
      <c r="C24" s="747" t="s">
        <v>21</v>
      </c>
      <c r="D24" s="748"/>
      <c r="E24" s="186">
        <v>0</v>
      </c>
      <c r="F24" s="178">
        <v>0</v>
      </c>
    </row>
    <row r="25" spans="2:6" s="217" customFormat="1" ht="18.75" x14ac:dyDescent="0.4">
      <c r="B25" s="834"/>
      <c r="C25" s="747" t="s">
        <v>22</v>
      </c>
      <c r="D25" s="748"/>
      <c r="E25" s="186">
        <v>0</v>
      </c>
      <c r="F25" s="178">
        <v>0</v>
      </c>
    </row>
    <row r="26" spans="2:6" s="217" customFormat="1" ht="19.5" x14ac:dyDescent="0.4">
      <c r="B26" s="848" t="s">
        <v>23</v>
      </c>
      <c r="C26" s="849"/>
      <c r="D26" s="849"/>
      <c r="E26" s="850"/>
      <c r="F26" s="409">
        <f>F12+F13+F14+F15+F16+F19+F20+F21+F22+F23+F24+F25</f>
        <v>14475</v>
      </c>
    </row>
    <row r="27" spans="2:6" s="217" customFormat="1" ht="18.75" x14ac:dyDescent="0.4">
      <c r="B27" s="840" t="s">
        <v>236</v>
      </c>
      <c r="C27" s="841"/>
      <c r="D27" s="182">
        <v>50</v>
      </c>
      <c r="E27" s="183"/>
      <c r="F27" s="181">
        <v>0</v>
      </c>
    </row>
    <row r="28" spans="2:6" s="217" customFormat="1" ht="18.75" x14ac:dyDescent="0.4">
      <c r="B28" s="842"/>
      <c r="C28" s="843"/>
      <c r="D28" s="866"/>
      <c r="E28" s="867"/>
      <c r="F28" s="868"/>
    </row>
    <row r="29" spans="2:6" s="217" customFormat="1" ht="47.25" customHeight="1" x14ac:dyDescent="0.4">
      <c r="B29" s="180" t="s">
        <v>51</v>
      </c>
      <c r="C29" s="79" t="s">
        <v>18</v>
      </c>
      <c r="D29" s="178">
        <v>25</v>
      </c>
      <c r="E29" s="186">
        <v>0</v>
      </c>
      <c r="F29" s="178">
        <f>D29*E29</f>
        <v>0</v>
      </c>
    </row>
    <row r="30" spans="2:6" ht="19.5" x14ac:dyDescent="0.25">
      <c r="B30" s="869" t="s">
        <v>24</v>
      </c>
      <c r="C30" s="869"/>
      <c r="D30" s="869"/>
      <c r="E30" s="869"/>
      <c r="F30" s="869"/>
    </row>
    <row r="31" spans="2:6" ht="19.5" x14ac:dyDescent="0.25">
      <c r="B31" s="624" t="s">
        <v>25</v>
      </c>
      <c r="C31" s="625"/>
      <c r="D31" s="626"/>
      <c r="E31" s="472" t="s">
        <v>26</v>
      </c>
      <c r="F31" s="296">
        <v>0</v>
      </c>
    </row>
    <row r="32" spans="2:6" ht="19.5" x14ac:dyDescent="0.25">
      <c r="B32" s="624" t="s">
        <v>27</v>
      </c>
      <c r="C32" s="625"/>
      <c r="D32" s="626"/>
      <c r="E32" s="472" t="s">
        <v>28</v>
      </c>
      <c r="F32" s="183"/>
    </row>
    <row r="33" spans="2:8" ht="19.5" x14ac:dyDescent="0.25">
      <c r="B33" s="624" t="s">
        <v>65</v>
      </c>
      <c r="C33" s="625"/>
      <c r="D33" s="626"/>
      <c r="E33" s="472" t="s">
        <v>29</v>
      </c>
      <c r="F33" s="188">
        <v>30</v>
      </c>
    </row>
    <row r="34" spans="2:8" ht="19.5" x14ac:dyDescent="0.25">
      <c r="B34" s="624" t="s">
        <v>30</v>
      </c>
      <c r="C34" s="625"/>
      <c r="D34" s="626"/>
      <c r="E34" s="472" t="s">
        <v>31</v>
      </c>
      <c r="F34" s="297">
        <v>0</v>
      </c>
    </row>
    <row r="35" spans="2:8" ht="19.5" x14ac:dyDescent="0.25">
      <c r="B35" s="860" t="s">
        <v>32</v>
      </c>
      <c r="C35" s="870"/>
      <c r="D35" s="870"/>
      <c r="E35" s="861"/>
      <c r="F35" s="410">
        <v>30</v>
      </c>
    </row>
    <row r="36" spans="2:8" ht="27.75" x14ac:dyDescent="0.25">
      <c r="B36" s="363"/>
      <c r="C36" s="306"/>
      <c r="D36" s="411"/>
      <c r="E36" s="411"/>
      <c r="F36" s="412"/>
      <c r="H36">
        <v>11700</v>
      </c>
    </row>
    <row r="37" spans="2:8" ht="19.5" x14ac:dyDescent="0.25">
      <c r="B37" s="871" t="s">
        <v>66</v>
      </c>
      <c r="C37" s="871"/>
      <c r="D37" s="871"/>
      <c r="E37" s="871"/>
      <c r="F37" s="871"/>
    </row>
    <row r="38" spans="2:8" ht="19.5" x14ac:dyDescent="0.45">
      <c r="B38" s="187" t="s">
        <v>33</v>
      </c>
      <c r="C38" s="187"/>
      <c r="D38" s="196">
        <v>284903</v>
      </c>
      <c r="E38" s="862"/>
      <c r="F38" s="863"/>
    </row>
    <row r="39" spans="2:8" ht="21.75" x14ac:dyDescent="0.45">
      <c r="B39" s="187" t="s">
        <v>34</v>
      </c>
      <c r="C39" s="413"/>
      <c r="D39" s="196">
        <f>ABST!V18</f>
        <v>209103</v>
      </c>
      <c r="E39" s="864"/>
      <c r="F39" s="865"/>
    </row>
    <row r="40" spans="2:8" ht="21.75" x14ac:dyDescent="0.25">
      <c r="B40" s="187" t="s">
        <v>35</v>
      </c>
      <c r="C40" s="413"/>
      <c r="D40" s="414">
        <v>-75800</v>
      </c>
      <c r="E40" s="415">
        <v>0.05</v>
      </c>
      <c r="F40" s="416">
        <v>0</v>
      </c>
    </row>
    <row r="41" spans="2:8" ht="19.5" x14ac:dyDescent="0.25">
      <c r="B41" s="848" t="s">
        <v>23</v>
      </c>
      <c r="C41" s="850"/>
      <c r="D41" s="855"/>
      <c r="E41" s="856"/>
      <c r="F41" s="857"/>
    </row>
    <row r="42" spans="2:8" ht="19.5" x14ac:dyDescent="0.25">
      <c r="B42" s="858" t="s">
        <v>36</v>
      </c>
      <c r="C42" s="859"/>
      <c r="D42" s="860" t="s">
        <v>70</v>
      </c>
      <c r="E42" s="861"/>
      <c r="F42" s="181">
        <v>14445</v>
      </c>
    </row>
    <row r="43" spans="2:8" ht="10.5" customHeight="1" x14ac:dyDescent="0.25">
      <c r="B43" s="417"/>
      <c r="C43" s="306"/>
      <c r="D43" s="306"/>
      <c r="E43" s="385"/>
      <c r="F43" s="386"/>
    </row>
    <row r="44" spans="2:8" ht="24" x14ac:dyDescent="0.25">
      <c r="B44" s="418" t="s">
        <v>38</v>
      </c>
      <c r="C44" s="374"/>
      <c r="D44" s="375"/>
      <c r="E44" s="376"/>
      <c r="F44" s="419"/>
    </row>
    <row r="45" spans="2:8" ht="86.25" customHeight="1" x14ac:dyDescent="0.25">
      <c r="B45" s="817" t="s">
        <v>255</v>
      </c>
      <c r="C45" s="817"/>
      <c r="D45" s="817"/>
      <c r="E45" s="817"/>
      <c r="F45" s="817"/>
    </row>
    <row r="46" spans="2:8" ht="15" customHeight="1" x14ac:dyDescent="0.25">
      <c r="B46" s="513" t="s">
        <v>248</v>
      </c>
      <c r="C46" s="513"/>
      <c r="D46" s="513"/>
      <c r="E46" s="513"/>
      <c r="F46" s="513"/>
    </row>
    <row r="47" spans="2:8" ht="28.5" customHeight="1" x14ac:dyDescent="0.25">
      <c r="B47" s="513"/>
      <c r="C47" s="513"/>
      <c r="D47" s="513"/>
      <c r="E47" s="513"/>
      <c r="F47" s="513"/>
    </row>
    <row r="48" spans="2:8" ht="11.25" customHeight="1" x14ac:dyDescent="0.25">
      <c r="B48" s="420"/>
      <c r="C48" s="420"/>
      <c r="D48" s="420"/>
      <c r="E48" s="420"/>
      <c r="F48" s="420"/>
    </row>
    <row r="49" spans="2:6" ht="19.5" x14ac:dyDescent="0.25">
      <c r="B49" s="420"/>
      <c r="C49" s="420"/>
      <c r="D49" s="420"/>
      <c r="E49" s="420"/>
      <c r="F49" s="420"/>
    </row>
    <row r="50" spans="2:6" ht="52.15" customHeight="1" x14ac:dyDescent="0.25">
      <c r="B50" s="421"/>
      <c r="C50" s="421"/>
      <c r="D50" s="421"/>
      <c r="E50" s="852" t="s">
        <v>39</v>
      </c>
      <c r="F50" s="852"/>
    </row>
    <row r="51" spans="2:6" ht="26.25" x14ac:dyDescent="0.25">
      <c r="B51" s="422"/>
      <c r="C51" s="306"/>
      <c r="D51" s="306"/>
      <c r="E51" s="385"/>
      <c r="F51" s="376"/>
    </row>
    <row r="52" spans="2:6" ht="26.25" x14ac:dyDescent="0.25">
      <c r="B52" s="422"/>
      <c r="C52" s="306"/>
      <c r="D52" s="306"/>
      <c r="E52" s="385"/>
      <c r="F52" s="376"/>
    </row>
    <row r="53" spans="2:6" ht="18.75" x14ac:dyDescent="0.25">
      <c r="B53" s="303" t="s">
        <v>40</v>
      </c>
      <c r="C53" s="623" t="s">
        <v>103</v>
      </c>
      <c r="D53" s="623"/>
      <c r="E53" s="623" t="s">
        <v>41</v>
      </c>
      <c r="F53" s="623"/>
    </row>
    <row r="54" spans="2:6" ht="18.75" x14ac:dyDescent="0.25">
      <c r="B54" s="303" t="s">
        <v>46</v>
      </c>
      <c r="C54" s="623" t="s">
        <v>46</v>
      </c>
      <c r="D54" s="623"/>
      <c r="E54" s="623" t="s">
        <v>42</v>
      </c>
      <c r="F54" s="623"/>
    </row>
    <row r="55" spans="2:6" ht="18.75" x14ac:dyDescent="0.25">
      <c r="B55" s="304" t="s">
        <v>6</v>
      </c>
      <c r="C55" s="623" t="s">
        <v>6</v>
      </c>
      <c r="D55" s="623"/>
      <c r="E55" s="623" t="s">
        <v>47</v>
      </c>
      <c r="F55" s="623"/>
    </row>
    <row r="56" spans="2:6" ht="21.75" x14ac:dyDescent="0.25">
      <c r="B56" s="305"/>
      <c r="C56" s="306"/>
      <c r="D56" s="304"/>
      <c r="E56" s="304"/>
      <c r="F56" s="307"/>
    </row>
    <row r="57" spans="2:6" ht="18.75" x14ac:dyDescent="0.25">
      <c r="B57" s="305"/>
      <c r="C57" s="305"/>
      <c r="D57" s="304" t="s">
        <v>43</v>
      </c>
      <c r="E57" s="304"/>
      <c r="F57" s="305"/>
    </row>
    <row r="58" spans="2:6" ht="18.75" x14ac:dyDescent="0.25">
      <c r="B58" s="305"/>
      <c r="C58" s="305"/>
      <c r="D58" s="304"/>
      <c r="E58" s="304"/>
      <c r="F58" s="305"/>
    </row>
    <row r="59" spans="2:6" ht="18.75" x14ac:dyDescent="0.25">
      <c r="B59" s="75"/>
      <c r="C59" s="75"/>
      <c r="D59" s="74"/>
      <c r="E59" s="74"/>
      <c r="F59" s="75"/>
    </row>
    <row r="60" spans="2:6" ht="18.75" x14ac:dyDescent="0.25">
      <c r="B60" s="75"/>
      <c r="C60" s="851" t="s">
        <v>44</v>
      </c>
      <c r="D60" s="851"/>
      <c r="E60" s="851"/>
      <c r="F60" s="75"/>
    </row>
    <row r="61" spans="2:6" ht="18.75" x14ac:dyDescent="0.25">
      <c r="B61" s="75"/>
      <c r="C61" s="851" t="s">
        <v>45</v>
      </c>
      <c r="D61" s="851"/>
      <c r="E61" s="851"/>
      <c r="F61" s="75"/>
    </row>
  </sheetData>
  <mergeCells count="55">
    <mergeCell ref="B18:C18"/>
    <mergeCell ref="B20:C20"/>
    <mergeCell ref="B21:C21"/>
    <mergeCell ref="C53:D53"/>
    <mergeCell ref="C54:D54"/>
    <mergeCell ref="B2:F2"/>
    <mergeCell ref="B3:F3"/>
    <mergeCell ref="B4:C4"/>
    <mergeCell ref="D4:F4"/>
    <mergeCell ref="B5:C5"/>
    <mergeCell ref="D5:F5"/>
    <mergeCell ref="B16:B17"/>
    <mergeCell ref="E16:E17"/>
    <mergeCell ref="F16:F17"/>
    <mergeCell ref="B6:C6"/>
    <mergeCell ref="B7:C7"/>
    <mergeCell ref="D7:F7"/>
    <mergeCell ref="B8:C8"/>
    <mergeCell ref="D8:F8"/>
    <mergeCell ref="B9:F9"/>
    <mergeCell ref="B10:F10"/>
    <mergeCell ref="B12:E12"/>
    <mergeCell ref="B13:D13"/>
    <mergeCell ref="B14:D14"/>
    <mergeCell ref="B15:D15"/>
    <mergeCell ref="C16:C17"/>
    <mergeCell ref="E38:F39"/>
    <mergeCell ref="B22:B25"/>
    <mergeCell ref="B26:E26"/>
    <mergeCell ref="B27:C28"/>
    <mergeCell ref="D28:F28"/>
    <mergeCell ref="B30:F30"/>
    <mergeCell ref="B31:D31"/>
    <mergeCell ref="B32:D32"/>
    <mergeCell ref="B33:D33"/>
    <mergeCell ref="B34:D34"/>
    <mergeCell ref="B35:E35"/>
    <mergeCell ref="B37:F37"/>
    <mergeCell ref="C22:D22"/>
    <mergeCell ref="C23:D23"/>
    <mergeCell ref="C24:D24"/>
    <mergeCell ref="C25:D25"/>
    <mergeCell ref="C61:E61"/>
    <mergeCell ref="B41:C41"/>
    <mergeCell ref="D41:F41"/>
    <mergeCell ref="B42:C42"/>
    <mergeCell ref="D42:E42"/>
    <mergeCell ref="B45:F45"/>
    <mergeCell ref="B46:F47"/>
    <mergeCell ref="E50:F50"/>
    <mergeCell ref="E53:F53"/>
    <mergeCell ref="E54:F54"/>
    <mergeCell ref="E55:F55"/>
    <mergeCell ref="C60:E60"/>
    <mergeCell ref="C55:D55"/>
  </mergeCells>
  <pageMargins left="0.7" right="0.7" top="0.75" bottom="0.75" header="0.3" footer="0.3"/>
  <pageSetup scale="84" orientation="portrait" verticalDpi="300" r:id="rId1"/>
  <rowBreaks count="1" manualBreakCount="1">
    <brk id="26" min="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F62"/>
  <sheetViews>
    <sheetView topLeftCell="A31" workbookViewId="0">
      <selection activeCell="H39" sqref="H39"/>
    </sheetView>
  </sheetViews>
  <sheetFormatPr defaultRowHeight="17.25" x14ac:dyDescent="0.4"/>
  <cols>
    <col min="1" max="1" width="9.140625" style="217"/>
    <col min="2" max="2" width="36" style="217" customWidth="1"/>
    <col min="3" max="3" width="17.140625" style="217" customWidth="1"/>
    <col min="4" max="4" width="25.140625" style="217" customWidth="1"/>
    <col min="5" max="5" width="18.28515625" style="217" customWidth="1"/>
    <col min="6" max="6" width="14" style="217" customWidth="1"/>
    <col min="7" max="16384" width="9.140625" style="217"/>
  </cols>
  <sheetData>
    <row r="2" spans="2:6" ht="20.100000000000001" customHeight="1" x14ac:dyDescent="0.5">
      <c r="B2" s="654" t="s">
        <v>0</v>
      </c>
      <c r="C2" s="654"/>
      <c r="D2" s="654"/>
      <c r="E2" s="654"/>
      <c r="F2" s="654"/>
    </row>
    <row r="3" spans="2:6" ht="20.100000000000001" customHeight="1" x14ac:dyDescent="0.5">
      <c r="B3" s="654" t="s">
        <v>1</v>
      </c>
      <c r="C3" s="654"/>
      <c r="D3" s="654"/>
      <c r="E3" s="654"/>
      <c r="F3" s="654"/>
    </row>
    <row r="4" spans="2:6" ht="20.100000000000001" customHeight="1" x14ac:dyDescent="0.5">
      <c r="B4" s="655" t="s">
        <v>2</v>
      </c>
      <c r="C4" s="655"/>
      <c r="D4" s="549" t="s">
        <v>83</v>
      </c>
      <c r="E4" s="549"/>
      <c r="F4" s="549"/>
    </row>
    <row r="5" spans="2:6" ht="20.100000000000001" customHeight="1" x14ac:dyDescent="0.5">
      <c r="B5" s="655" t="s">
        <v>3</v>
      </c>
      <c r="C5" s="655"/>
      <c r="D5" s="549" t="s">
        <v>204</v>
      </c>
      <c r="E5" s="549"/>
      <c r="F5" s="549"/>
    </row>
    <row r="6" spans="2:6" ht="20.100000000000001" customHeight="1" x14ac:dyDescent="0.5">
      <c r="B6" s="655" t="s">
        <v>4</v>
      </c>
      <c r="C6" s="655"/>
      <c r="D6" s="72">
        <v>44731</v>
      </c>
      <c r="E6" s="308"/>
      <c r="F6" s="309"/>
    </row>
    <row r="7" spans="2:6" ht="20.100000000000001" customHeight="1" x14ac:dyDescent="0.5">
      <c r="B7" s="655" t="s">
        <v>5</v>
      </c>
      <c r="C7" s="655"/>
      <c r="D7" s="656" t="s">
        <v>6</v>
      </c>
      <c r="E7" s="656"/>
      <c r="F7" s="656"/>
    </row>
    <row r="8" spans="2:6" ht="20.100000000000001" customHeight="1" x14ac:dyDescent="0.5">
      <c r="B8" s="655" t="s">
        <v>7</v>
      </c>
      <c r="C8" s="655"/>
      <c r="D8" s="656" t="s">
        <v>78</v>
      </c>
      <c r="E8" s="656"/>
      <c r="F8" s="656"/>
    </row>
    <row r="9" spans="2:6" ht="20.100000000000001" customHeight="1" x14ac:dyDescent="0.5">
      <c r="B9" s="653" t="s">
        <v>8</v>
      </c>
      <c r="C9" s="653"/>
      <c r="D9" s="653"/>
      <c r="E9" s="653"/>
      <c r="F9" s="653"/>
    </row>
    <row r="10" spans="2:6" ht="20.100000000000001" customHeight="1" x14ac:dyDescent="0.5">
      <c r="B10" s="607" t="s">
        <v>9</v>
      </c>
      <c r="C10" s="607"/>
      <c r="D10" s="607"/>
      <c r="E10" s="607"/>
      <c r="F10" s="607"/>
    </row>
    <row r="11" spans="2:6" ht="20.100000000000001" customHeight="1" x14ac:dyDescent="0.5">
      <c r="B11" s="176" t="s">
        <v>10</v>
      </c>
      <c r="C11" s="176"/>
      <c r="D11" s="176" t="s">
        <v>10</v>
      </c>
      <c r="E11" s="176" t="s">
        <v>11</v>
      </c>
      <c r="F11" s="176" t="s">
        <v>12</v>
      </c>
    </row>
    <row r="12" spans="2:6" ht="42.75" customHeight="1" x14ac:dyDescent="0.4">
      <c r="B12" s="627" t="s">
        <v>13</v>
      </c>
      <c r="C12" s="628"/>
      <c r="D12" s="628"/>
      <c r="E12" s="629"/>
      <c r="F12" s="178">
        <v>12000</v>
      </c>
    </row>
    <row r="13" spans="2:6" ht="90" customHeight="1" x14ac:dyDescent="0.4">
      <c r="B13" s="627" t="s">
        <v>55</v>
      </c>
      <c r="C13" s="628"/>
      <c r="D13" s="629"/>
      <c r="E13" s="178">
        <v>2000</v>
      </c>
      <c r="F13" s="178">
        <v>0</v>
      </c>
    </row>
    <row r="14" spans="2:6" ht="42.75" customHeight="1" x14ac:dyDescent="0.5">
      <c r="B14" s="601" t="s">
        <v>56</v>
      </c>
      <c r="C14" s="602"/>
      <c r="D14" s="603"/>
      <c r="E14" s="178">
        <v>1000</v>
      </c>
      <c r="F14" s="178">
        <v>0</v>
      </c>
    </row>
    <row r="15" spans="2:6" ht="68.25" customHeight="1" x14ac:dyDescent="0.5">
      <c r="B15" s="601" t="s">
        <v>48</v>
      </c>
      <c r="C15" s="602"/>
      <c r="D15" s="603"/>
      <c r="E15" s="178">
        <v>1500</v>
      </c>
      <c r="F15" s="178">
        <v>0</v>
      </c>
    </row>
    <row r="16" spans="2:6" ht="24" customHeight="1" x14ac:dyDescent="0.5">
      <c r="B16" s="758" t="s">
        <v>49</v>
      </c>
      <c r="C16" s="550" t="s">
        <v>14</v>
      </c>
      <c r="D16" s="461" t="s">
        <v>15</v>
      </c>
      <c r="E16" s="728">
        <v>500</v>
      </c>
      <c r="F16" s="728">
        <v>0</v>
      </c>
    </row>
    <row r="17" spans="2:6" ht="46.5" customHeight="1" x14ac:dyDescent="0.5">
      <c r="B17" s="759"/>
      <c r="C17" s="551"/>
      <c r="D17" s="461" t="s">
        <v>16</v>
      </c>
      <c r="E17" s="729"/>
      <c r="F17" s="729"/>
    </row>
    <row r="18" spans="2:6" ht="66" customHeight="1" x14ac:dyDescent="0.5">
      <c r="B18" s="645" t="s">
        <v>50</v>
      </c>
      <c r="C18" s="646"/>
      <c r="D18" s="462" t="s">
        <v>17</v>
      </c>
      <c r="E18" s="390"/>
      <c r="F18" s="390">
        <v>0</v>
      </c>
    </row>
    <row r="19" spans="2:6" ht="65.25" x14ac:dyDescent="0.5">
      <c r="B19" s="222" t="s">
        <v>51</v>
      </c>
      <c r="C19" s="185" t="s">
        <v>18</v>
      </c>
      <c r="D19" s="390">
        <v>25</v>
      </c>
      <c r="E19" s="392">
        <v>46</v>
      </c>
      <c r="F19" s="221">
        <v>1150</v>
      </c>
    </row>
    <row r="20" spans="2:6" ht="44.25" customHeight="1" x14ac:dyDescent="0.5">
      <c r="B20" s="645" t="s">
        <v>52</v>
      </c>
      <c r="C20" s="646"/>
      <c r="D20" s="390">
        <v>150</v>
      </c>
      <c r="E20" s="293">
        <v>0</v>
      </c>
      <c r="F20" s="221">
        <v>0</v>
      </c>
    </row>
    <row r="21" spans="2:6" ht="67.5" customHeight="1" x14ac:dyDescent="0.5">
      <c r="B21" s="645" t="s">
        <v>53</v>
      </c>
      <c r="C21" s="646"/>
      <c r="D21" s="289">
        <v>100</v>
      </c>
      <c r="E21" s="392">
        <v>0</v>
      </c>
      <c r="F21" s="221">
        <v>0</v>
      </c>
    </row>
    <row r="22" spans="2:6" ht="21.75" x14ac:dyDescent="0.5">
      <c r="B22" s="730" t="s">
        <v>54</v>
      </c>
      <c r="C22" s="747" t="s">
        <v>19</v>
      </c>
      <c r="D22" s="748"/>
      <c r="E22" s="392">
        <v>0</v>
      </c>
      <c r="F22" s="221">
        <v>0</v>
      </c>
    </row>
    <row r="23" spans="2:6" ht="21.75" x14ac:dyDescent="0.5">
      <c r="B23" s="731"/>
      <c r="C23" s="747" t="s">
        <v>20</v>
      </c>
      <c r="D23" s="748"/>
      <c r="E23" s="392">
        <v>0</v>
      </c>
      <c r="F23" s="221">
        <v>0</v>
      </c>
    </row>
    <row r="24" spans="2:6" ht="21.75" x14ac:dyDescent="0.5">
      <c r="B24" s="731"/>
      <c r="C24" s="747" t="s">
        <v>21</v>
      </c>
      <c r="D24" s="748"/>
      <c r="E24" s="392">
        <v>0</v>
      </c>
      <c r="F24" s="221">
        <v>0</v>
      </c>
    </row>
    <row r="25" spans="2:6" ht="21.75" x14ac:dyDescent="0.5">
      <c r="B25" s="732"/>
      <c r="C25" s="747" t="s">
        <v>22</v>
      </c>
      <c r="D25" s="748"/>
      <c r="E25" s="392">
        <v>0</v>
      </c>
      <c r="F25" s="221">
        <v>0</v>
      </c>
    </row>
    <row r="26" spans="2:6" ht="21.75" x14ac:dyDescent="0.4">
      <c r="B26" s="630" t="s">
        <v>23</v>
      </c>
      <c r="C26" s="631"/>
      <c r="D26" s="631"/>
      <c r="E26" s="632"/>
      <c r="F26" s="226">
        <f>F12+F13+F14+F15+F16+F19+F20+F21+F22+F23+F24+F25</f>
        <v>13150</v>
      </c>
    </row>
    <row r="27" spans="2:6" ht="21.75" customHeight="1" x14ac:dyDescent="0.4">
      <c r="B27" s="877"/>
      <c r="C27" s="877"/>
      <c r="D27" s="877"/>
      <c r="E27" s="877"/>
      <c r="F27" s="877"/>
    </row>
    <row r="28" spans="2:6" ht="18" customHeight="1" x14ac:dyDescent="0.4">
      <c r="B28" s="763" t="s">
        <v>237</v>
      </c>
      <c r="C28" s="764"/>
      <c r="D28" s="463">
        <v>50</v>
      </c>
      <c r="E28" s="234"/>
      <c r="F28" s="294">
        <v>0</v>
      </c>
    </row>
    <row r="29" spans="2:6" x14ac:dyDescent="0.4">
      <c r="B29" s="765"/>
      <c r="C29" s="766"/>
      <c r="D29" s="637"/>
      <c r="E29" s="638"/>
      <c r="F29" s="639"/>
    </row>
    <row r="30" spans="2:6" ht="42" customHeight="1" x14ac:dyDescent="0.5">
      <c r="B30" s="222" t="s">
        <v>51</v>
      </c>
      <c r="C30" s="280" t="s">
        <v>18</v>
      </c>
      <c r="D30" s="390">
        <v>25</v>
      </c>
      <c r="E30" s="392">
        <v>0</v>
      </c>
      <c r="F30" s="390">
        <f>D30*E30</f>
        <v>0</v>
      </c>
    </row>
    <row r="31" spans="2:6" ht="24" x14ac:dyDescent="0.55000000000000004">
      <c r="B31" s="883" t="s">
        <v>24</v>
      </c>
      <c r="C31" s="883"/>
      <c r="D31" s="883"/>
      <c r="E31" s="883"/>
      <c r="F31" s="883"/>
    </row>
    <row r="32" spans="2:6" ht="35.25" customHeight="1" x14ac:dyDescent="0.45">
      <c r="B32" s="624" t="s">
        <v>25</v>
      </c>
      <c r="C32" s="625"/>
      <c r="D32" s="626"/>
      <c r="E32" s="78" t="s">
        <v>26</v>
      </c>
      <c r="F32" s="396">
        <v>0</v>
      </c>
    </row>
    <row r="33" spans="2:6" ht="37.5" customHeight="1" x14ac:dyDescent="0.45">
      <c r="B33" s="627" t="s">
        <v>27</v>
      </c>
      <c r="C33" s="628"/>
      <c r="D33" s="629"/>
      <c r="E33" s="84" t="s">
        <v>28</v>
      </c>
      <c r="F33" s="397">
        <v>0</v>
      </c>
    </row>
    <row r="34" spans="2:6" ht="42" customHeight="1" x14ac:dyDescent="0.45">
      <c r="B34" s="627" t="s">
        <v>65</v>
      </c>
      <c r="C34" s="628"/>
      <c r="D34" s="629"/>
      <c r="E34" s="84" t="s">
        <v>29</v>
      </c>
      <c r="F34" s="398">
        <v>30</v>
      </c>
    </row>
    <row r="35" spans="2:6" ht="48.75" customHeight="1" x14ac:dyDescent="0.45">
      <c r="B35" s="627" t="s">
        <v>74</v>
      </c>
      <c r="C35" s="628"/>
      <c r="D35" s="629"/>
      <c r="E35" s="84" t="s">
        <v>31</v>
      </c>
      <c r="F35" s="464">
        <v>0</v>
      </c>
    </row>
    <row r="36" spans="2:6" ht="24" x14ac:dyDescent="0.55000000000000004">
      <c r="B36" s="619" t="s">
        <v>32</v>
      </c>
      <c r="C36" s="878"/>
      <c r="D36" s="878"/>
      <c r="E36" s="620"/>
      <c r="F36" s="239">
        <v>30</v>
      </c>
    </row>
    <row r="37" spans="2:6" ht="11.25" customHeight="1" x14ac:dyDescent="0.65">
      <c r="B37" s="190"/>
      <c r="C37" s="191"/>
      <c r="D37" s="192"/>
      <c r="E37" s="192"/>
      <c r="F37" s="193"/>
    </row>
    <row r="38" spans="2:6" ht="21.75" x14ac:dyDescent="0.5">
      <c r="B38" s="607" t="s">
        <v>66</v>
      </c>
      <c r="C38" s="607"/>
      <c r="D38" s="607"/>
      <c r="E38" s="607"/>
      <c r="F38" s="607"/>
    </row>
    <row r="39" spans="2:6" ht="21.75" x14ac:dyDescent="0.5">
      <c r="B39" s="195" t="s">
        <v>33</v>
      </c>
      <c r="C39" s="195"/>
      <c r="D39" s="196">
        <v>721785</v>
      </c>
      <c r="E39" s="879"/>
      <c r="F39" s="880"/>
    </row>
    <row r="40" spans="2:6" ht="21.75" x14ac:dyDescent="0.5">
      <c r="B40" s="195" t="s">
        <v>34</v>
      </c>
      <c r="C40" s="195"/>
      <c r="D40" s="196">
        <v>671966</v>
      </c>
      <c r="E40" s="881"/>
      <c r="F40" s="882"/>
    </row>
    <row r="41" spans="2:6" ht="24" x14ac:dyDescent="0.55000000000000004">
      <c r="B41" s="195" t="s">
        <v>35</v>
      </c>
      <c r="C41" s="195"/>
      <c r="D41" s="240">
        <v>-49819</v>
      </c>
      <c r="E41" s="400">
        <v>0.05</v>
      </c>
      <c r="F41" s="465">
        <v>600</v>
      </c>
    </row>
    <row r="42" spans="2:6" ht="19.5" x14ac:dyDescent="0.4">
      <c r="B42" s="858" t="s">
        <v>36</v>
      </c>
      <c r="C42" s="859"/>
      <c r="D42" s="860" t="s">
        <v>70</v>
      </c>
      <c r="E42" s="861"/>
      <c r="F42" s="181">
        <v>12520</v>
      </c>
    </row>
    <row r="43" spans="2:6" ht="40.5" customHeight="1" x14ac:dyDescent="0.6">
      <c r="B43" s="299"/>
      <c r="C43" s="191"/>
      <c r="D43" s="191"/>
      <c r="E43" s="300"/>
      <c r="F43" s="300"/>
    </row>
    <row r="44" spans="2:6" ht="24" hidden="1" x14ac:dyDescent="0.55000000000000004">
      <c r="B44" s="838" t="s">
        <v>36</v>
      </c>
      <c r="C44" s="839"/>
      <c r="D44" s="619" t="s">
        <v>37</v>
      </c>
      <c r="E44" s="620"/>
      <c r="F44" s="466">
        <v>14700</v>
      </c>
    </row>
    <row r="45" spans="2:6" ht="28.5" customHeight="1" x14ac:dyDescent="0.55000000000000004">
      <c r="B45" s="301" t="s">
        <v>38</v>
      </c>
      <c r="C45" s="204"/>
      <c r="D45" s="205"/>
      <c r="E45" s="206"/>
      <c r="F45" s="207"/>
    </row>
    <row r="46" spans="2:6" ht="78" customHeight="1" x14ac:dyDescent="0.4">
      <c r="B46" s="817" t="s">
        <v>254</v>
      </c>
      <c r="C46" s="817"/>
      <c r="D46" s="817"/>
      <c r="E46" s="817"/>
      <c r="F46" s="817"/>
    </row>
    <row r="47" spans="2:6" ht="15" customHeight="1" x14ac:dyDescent="0.4">
      <c r="B47" s="756" t="s">
        <v>248</v>
      </c>
      <c r="C47" s="756"/>
      <c r="D47" s="756"/>
      <c r="E47" s="756"/>
      <c r="F47" s="756"/>
    </row>
    <row r="48" spans="2:6" ht="24.75" customHeight="1" x14ac:dyDescent="0.4">
      <c r="B48" s="756"/>
      <c r="C48" s="756"/>
      <c r="D48" s="756"/>
      <c r="E48" s="756"/>
      <c r="F48" s="756"/>
    </row>
    <row r="49" spans="2:6" ht="30" customHeight="1" x14ac:dyDescent="0.5">
      <c r="B49" s="244"/>
      <c r="C49" s="244"/>
      <c r="D49" s="244"/>
      <c r="E49" s="244"/>
      <c r="F49" s="244"/>
    </row>
    <row r="50" spans="2:6" ht="24" x14ac:dyDescent="0.55000000000000004">
      <c r="B50" s="209"/>
      <c r="C50" s="209"/>
      <c r="D50" s="209"/>
      <c r="E50" s="755" t="s">
        <v>39</v>
      </c>
      <c r="F50" s="755"/>
    </row>
    <row r="51" spans="2:6" ht="21" customHeight="1" x14ac:dyDescent="0.6">
      <c r="B51" s="210"/>
      <c r="C51" s="211"/>
      <c r="D51" s="211"/>
      <c r="E51" s="201"/>
      <c r="F51" s="206"/>
    </row>
    <row r="52" spans="2:6" ht="26.25" x14ac:dyDescent="0.6">
      <c r="B52" s="210"/>
      <c r="C52" s="211"/>
      <c r="D52" s="211"/>
      <c r="E52" s="201"/>
      <c r="F52" s="206"/>
    </row>
    <row r="53" spans="2:6" ht="20.100000000000001" customHeight="1" x14ac:dyDescent="0.45">
      <c r="B53" s="276" t="s">
        <v>40</v>
      </c>
      <c r="C53" s="491" t="s">
        <v>103</v>
      </c>
      <c r="D53" s="491"/>
      <c r="E53" s="491" t="s">
        <v>41</v>
      </c>
      <c r="F53" s="491"/>
    </row>
    <row r="54" spans="2:6" ht="20.100000000000001" customHeight="1" x14ac:dyDescent="0.45">
      <c r="B54" s="276" t="s">
        <v>46</v>
      </c>
      <c r="C54" s="491" t="s">
        <v>46</v>
      </c>
      <c r="D54" s="491"/>
      <c r="E54" s="491" t="s">
        <v>42</v>
      </c>
      <c r="F54" s="491"/>
    </row>
    <row r="55" spans="2:6" ht="20.100000000000001" customHeight="1" x14ac:dyDescent="0.45">
      <c r="B55" s="213" t="s">
        <v>6</v>
      </c>
      <c r="C55" s="491" t="s">
        <v>6</v>
      </c>
      <c r="D55" s="491"/>
      <c r="E55" s="491" t="s">
        <v>47</v>
      </c>
      <c r="F55" s="491"/>
    </row>
    <row r="56" spans="2:6" ht="20.100000000000001" customHeight="1" x14ac:dyDescent="0.5">
      <c r="B56" s="214"/>
      <c r="C56" s="191"/>
      <c r="D56" s="213"/>
      <c r="E56" s="213"/>
      <c r="F56" s="215"/>
    </row>
    <row r="57" spans="2:6" ht="20.100000000000001" customHeight="1" x14ac:dyDescent="0.45">
      <c r="B57" s="214"/>
      <c r="C57" s="214"/>
      <c r="D57" s="213" t="s">
        <v>43</v>
      </c>
      <c r="E57" s="213"/>
      <c r="F57" s="214"/>
    </row>
    <row r="58" spans="2:6" ht="20.100000000000001" customHeight="1" x14ac:dyDescent="0.45">
      <c r="B58" s="214"/>
      <c r="C58" s="214"/>
      <c r="D58" s="213"/>
      <c r="E58" s="213"/>
      <c r="F58" s="214"/>
    </row>
    <row r="59" spans="2:6" ht="20.100000000000001" customHeight="1" x14ac:dyDescent="0.45">
      <c r="B59" s="216"/>
      <c r="C59" s="216"/>
      <c r="D59" s="213"/>
      <c r="E59" s="213"/>
      <c r="F59" s="214"/>
    </row>
    <row r="60" spans="2:6" ht="20.100000000000001" customHeight="1" x14ac:dyDescent="0.45">
      <c r="B60" s="216"/>
      <c r="C60" s="491" t="s">
        <v>44</v>
      </c>
      <c r="D60" s="491"/>
      <c r="E60" s="491"/>
      <c r="F60" s="214"/>
    </row>
    <row r="61" spans="2:6" ht="20.100000000000001" customHeight="1" x14ac:dyDescent="0.45">
      <c r="B61" s="216"/>
      <c r="C61" s="491" t="s">
        <v>45</v>
      </c>
      <c r="D61" s="491"/>
      <c r="E61" s="491"/>
      <c r="F61" s="214"/>
    </row>
    <row r="62" spans="2:6" ht="20.100000000000001" customHeight="1" x14ac:dyDescent="0.4"/>
  </sheetData>
  <mergeCells count="56">
    <mergeCell ref="B6:C6"/>
    <mergeCell ref="B7:C7"/>
    <mergeCell ref="D7:F7"/>
    <mergeCell ref="B8:C8"/>
    <mergeCell ref="D8:F8"/>
    <mergeCell ref="B2:F2"/>
    <mergeCell ref="B3:F3"/>
    <mergeCell ref="B4:C4"/>
    <mergeCell ref="D4:F4"/>
    <mergeCell ref="B5:C5"/>
    <mergeCell ref="D5:F5"/>
    <mergeCell ref="B9:F9"/>
    <mergeCell ref="B16:B17"/>
    <mergeCell ref="E16:E17"/>
    <mergeCell ref="F16:F17"/>
    <mergeCell ref="B22:B25"/>
    <mergeCell ref="B10:F10"/>
    <mergeCell ref="B12:E12"/>
    <mergeCell ref="B13:D13"/>
    <mergeCell ref="B14:D14"/>
    <mergeCell ref="B15:D15"/>
    <mergeCell ref="C16:C17"/>
    <mergeCell ref="B18:C18"/>
    <mergeCell ref="B20:C20"/>
    <mergeCell ref="B21:C21"/>
    <mergeCell ref="C22:D22"/>
    <mergeCell ref="C23:D23"/>
    <mergeCell ref="E55:F55"/>
    <mergeCell ref="B28:C29"/>
    <mergeCell ref="D29:F29"/>
    <mergeCell ref="B31:F31"/>
    <mergeCell ref="B46:F46"/>
    <mergeCell ref="C54:D54"/>
    <mergeCell ref="C55:D55"/>
    <mergeCell ref="D42:E42"/>
    <mergeCell ref="C60:E60"/>
    <mergeCell ref="B32:D32"/>
    <mergeCell ref="C61:E61"/>
    <mergeCell ref="E50:F50"/>
    <mergeCell ref="B33:D33"/>
    <mergeCell ref="B34:D34"/>
    <mergeCell ref="B35:D35"/>
    <mergeCell ref="B36:E36"/>
    <mergeCell ref="B38:F38"/>
    <mergeCell ref="E39:F40"/>
    <mergeCell ref="B42:C42"/>
    <mergeCell ref="B44:C44"/>
    <mergeCell ref="D44:E44"/>
    <mergeCell ref="B47:F48"/>
    <mergeCell ref="E53:F53"/>
    <mergeCell ref="E54:F54"/>
    <mergeCell ref="C24:D24"/>
    <mergeCell ref="C25:D25"/>
    <mergeCell ref="C53:D53"/>
    <mergeCell ref="B27:F27"/>
    <mergeCell ref="B26:E26"/>
  </mergeCells>
  <printOptions horizontalCentered="1"/>
  <pageMargins left="0" right="0" top="0.75" bottom="0.75" header="0.3" footer="0.3"/>
  <pageSetup scale="81" orientation="portrait" r:id="rId1"/>
  <rowBreaks count="1" manualBreakCount="1">
    <brk id="26" min="1" max="5" man="1"/>
  </rowBreaks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61"/>
  <sheetViews>
    <sheetView topLeftCell="A31" zoomScale="90" zoomScaleNormal="90" workbookViewId="0">
      <selection activeCell="I41" sqref="I41"/>
    </sheetView>
  </sheetViews>
  <sheetFormatPr defaultRowHeight="17.25" x14ac:dyDescent="0.4"/>
  <cols>
    <col min="1" max="1" width="9.140625" style="217"/>
    <col min="2" max="2" width="29.140625" style="217" customWidth="1"/>
    <col min="3" max="3" width="28" style="217" customWidth="1"/>
    <col min="4" max="4" width="29.140625" style="217" customWidth="1"/>
    <col min="5" max="5" width="19.5703125" style="217" customWidth="1"/>
    <col min="6" max="6" width="11.85546875" style="217" bestFit="1" customWidth="1"/>
    <col min="7" max="9" width="9.140625" style="217"/>
    <col min="10" max="10" width="9.28515625" style="217" bestFit="1" customWidth="1"/>
    <col min="11" max="16384" width="9.140625" style="217"/>
  </cols>
  <sheetData>
    <row r="2" spans="2:6" ht="22.5" customHeight="1" x14ac:dyDescent="0.4">
      <c r="B2" s="887" t="s">
        <v>0</v>
      </c>
      <c r="C2" s="888"/>
      <c r="D2" s="888"/>
      <c r="E2" s="888"/>
      <c r="F2" s="888"/>
    </row>
    <row r="3" spans="2:6" ht="24" x14ac:dyDescent="0.4">
      <c r="B3" s="887" t="s">
        <v>1</v>
      </c>
      <c r="C3" s="887"/>
      <c r="D3" s="887"/>
      <c r="E3" s="887"/>
      <c r="F3" s="887"/>
    </row>
    <row r="4" spans="2:6" ht="21.75" x14ac:dyDescent="0.4">
      <c r="B4" s="744" t="s">
        <v>2</v>
      </c>
      <c r="C4" s="744"/>
      <c r="D4" s="745" t="s">
        <v>64</v>
      </c>
      <c r="E4" s="745"/>
      <c r="F4" s="745"/>
    </row>
    <row r="5" spans="2:6" ht="21.75" x14ac:dyDescent="0.4">
      <c r="B5" s="744" t="s">
        <v>3</v>
      </c>
      <c r="C5" s="744"/>
      <c r="D5" s="745" t="s">
        <v>203</v>
      </c>
      <c r="E5" s="745"/>
      <c r="F5" s="745"/>
    </row>
    <row r="6" spans="2:6" ht="21.75" x14ac:dyDescent="0.4">
      <c r="B6" s="744" t="s">
        <v>4</v>
      </c>
      <c r="C6" s="744"/>
      <c r="D6" s="904">
        <v>44700</v>
      </c>
      <c r="E6" s="394"/>
      <c r="F6" s="395"/>
    </row>
    <row r="7" spans="2:6" ht="21.75" x14ac:dyDescent="0.4">
      <c r="B7" s="744" t="s">
        <v>5</v>
      </c>
      <c r="C7" s="744"/>
      <c r="D7" s="873" t="s">
        <v>6</v>
      </c>
      <c r="E7" s="873"/>
      <c r="F7" s="873"/>
    </row>
    <row r="8" spans="2:6" ht="21.75" x14ac:dyDescent="0.4">
      <c r="B8" s="744" t="s">
        <v>7</v>
      </c>
      <c r="C8" s="744"/>
      <c r="D8" s="746" t="s">
        <v>78</v>
      </c>
      <c r="E8" s="746"/>
      <c r="F8" s="746"/>
    </row>
    <row r="9" spans="2:6" ht="21.75" x14ac:dyDescent="0.5">
      <c r="B9" s="653" t="s">
        <v>8</v>
      </c>
      <c r="C9" s="653"/>
      <c r="D9" s="653"/>
      <c r="E9" s="653"/>
      <c r="F9" s="653"/>
    </row>
    <row r="10" spans="2:6" ht="21.75" x14ac:dyDescent="0.5">
      <c r="B10" s="607" t="s">
        <v>9</v>
      </c>
      <c r="C10" s="607"/>
      <c r="D10" s="607"/>
      <c r="E10" s="607"/>
      <c r="F10" s="607"/>
    </row>
    <row r="11" spans="2:6" ht="24" x14ac:dyDescent="0.55000000000000004">
      <c r="B11" s="176" t="s">
        <v>10</v>
      </c>
      <c r="C11" s="177"/>
      <c r="D11" s="176" t="s">
        <v>10</v>
      </c>
      <c r="E11" s="176" t="s">
        <v>11</v>
      </c>
      <c r="F11" s="176" t="s">
        <v>12</v>
      </c>
    </row>
    <row r="12" spans="2:6" ht="42.75" customHeight="1" x14ac:dyDescent="0.4">
      <c r="B12" s="627" t="s">
        <v>13</v>
      </c>
      <c r="C12" s="628"/>
      <c r="D12" s="628"/>
      <c r="E12" s="629"/>
      <c r="F12" s="259">
        <v>12000</v>
      </c>
    </row>
    <row r="13" spans="2:6" ht="90" customHeight="1" x14ac:dyDescent="0.4">
      <c r="B13" s="627" t="s">
        <v>55</v>
      </c>
      <c r="C13" s="628"/>
      <c r="D13" s="629"/>
      <c r="E13" s="259">
        <v>2000</v>
      </c>
      <c r="F13" s="259">
        <v>0</v>
      </c>
    </row>
    <row r="14" spans="2:6" ht="42.75" customHeight="1" x14ac:dyDescent="0.5">
      <c r="B14" s="601" t="s">
        <v>56</v>
      </c>
      <c r="C14" s="602"/>
      <c r="D14" s="603"/>
      <c r="E14" s="259">
        <v>1000</v>
      </c>
      <c r="F14" s="259">
        <v>0</v>
      </c>
    </row>
    <row r="15" spans="2:6" ht="68.25" customHeight="1" x14ac:dyDescent="0.5">
      <c r="B15" s="601" t="s">
        <v>48</v>
      </c>
      <c r="C15" s="602"/>
      <c r="D15" s="603"/>
      <c r="E15" s="259">
        <v>1500</v>
      </c>
      <c r="F15" s="259">
        <v>0</v>
      </c>
    </row>
    <row r="16" spans="2:6" ht="36.75" customHeight="1" x14ac:dyDescent="0.4">
      <c r="B16" s="647" t="s">
        <v>49</v>
      </c>
      <c r="C16" s="648"/>
      <c r="D16" s="61" t="s">
        <v>123</v>
      </c>
      <c r="E16" s="514">
        <v>500</v>
      </c>
      <c r="F16" s="514">
        <v>0</v>
      </c>
    </row>
    <row r="17" spans="2:6" ht="25.5" customHeight="1" x14ac:dyDescent="0.4">
      <c r="B17" s="651"/>
      <c r="C17" s="652"/>
      <c r="D17" s="34" t="s">
        <v>16</v>
      </c>
      <c r="E17" s="515"/>
      <c r="F17" s="515"/>
    </row>
    <row r="18" spans="2:6" ht="68.25" customHeight="1" x14ac:dyDescent="0.4">
      <c r="B18" s="645" t="s">
        <v>50</v>
      </c>
      <c r="C18" s="646"/>
      <c r="D18" s="35" t="s">
        <v>17</v>
      </c>
      <c r="E18" s="289"/>
      <c r="F18" s="289">
        <v>0</v>
      </c>
    </row>
    <row r="19" spans="2:6" ht="50.25" customHeight="1" x14ac:dyDescent="0.4">
      <c r="B19" s="645" t="s">
        <v>51</v>
      </c>
      <c r="C19" s="646"/>
      <c r="D19" s="35" t="s">
        <v>124</v>
      </c>
      <c r="E19" s="261">
        <v>42</v>
      </c>
      <c r="F19" s="259">
        <v>1050</v>
      </c>
    </row>
    <row r="20" spans="2:6" ht="48" customHeight="1" x14ac:dyDescent="0.5">
      <c r="B20" s="645" t="s">
        <v>52</v>
      </c>
      <c r="C20" s="646"/>
      <c r="D20" s="36">
        <v>150</v>
      </c>
      <c r="E20" s="293">
        <v>0</v>
      </c>
      <c r="F20" s="390">
        <v>0</v>
      </c>
    </row>
    <row r="21" spans="2:6" ht="70.5" customHeight="1" x14ac:dyDescent="0.5">
      <c r="B21" s="645" t="s">
        <v>53</v>
      </c>
      <c r="C21" s="646"/>
      <c r="D21" s="33">
        <v>100</v>
      </c>
      <c r="E21" s="392">
        <v>0</v>
      </c>
      <c r="F21" s="232">
        <v>0</v>
      </c>
    </row>
    <row r="22" spans="2:6" ht="25.5" customHeight="1" x14ac:dyDescent="0.45">
      <c r="B22" s="647" t="s">
        <v>54</v>
      </c>
      <c r="C22" s="648"/>
      <c r="D22" s="11" t="s">
        <v>19</v>
      </c>
      <c r="E22" s="233">
        <v>0</v>
      </c>
      <c r="F22" s="232">
        <v>0</v>
      </c>
    </row>
    <row r="23" spans="2:6" ht="25.5" x14ac:dyDescent="0.45">
      <c r="B23" s="649"/>
      <c r="C23" s="650"/>
      <c r="D23" s="11" t="s">
        <v>20</v>
      </c>
      <c r="E23" s="233">
        <v>0</v>
      </c>
      <c r="F23" s="232">
        <v>0</v>
      </c>
    </row>
    <row r="24" spans="2:6" ht="25.5" x14ac:dyDescent="0.45">
      <c r="B24" s="649"/>
      <c r="C24" s="650"/>
      <c r="D24" s="11" t="s">
        <v>21</v>
      </c>
      <c r="E24" s="233">
        <v>0</v>
      </c>
      <c r="F24" s="232">
        <v>0</v>
      </c>
    </row>
    <row r="25" spans="2:6" ht="25.5" x14ac:dyDescent="0.45">
      <c r="B25" s="651"/>
      <c r="C25" s="652"/>
      <c r="D25" s="11" t="s">
        <v>22</v>
      </c>
      <c r="E25" s="233">
        <v>0</v>
      </c>
      <c r="F25" s="232">
        <v>0</v>
      </c>
    </row>
    <row r="26" spans="2:6" ht="21.75" x14ac:dyDescent="0.4">
      <c r="B26" s="630" t="s">
        <v>23</v>
      </c>
      <c r="C26" s="631"/>
      <c r="D26" s="631"/>
      <c r="E26" s="632"/>
      <c r="F26" s="226">
        <f>F12+F13+F14+F15+F16+F19+F20+F21+F22+F23+F24+F25</f>
        <v>13050</v>
      </c>
    </row>
    <row r="27" spans="2:6" ht="18" customHeight="1" x14ac:dyDescent="0.4">
      <c r="B27" s="522" t="s">
        <v>240</v>
      </c>
      <c r="C27" s="523"/>
      <c r="D27" s="230">
        <v>50</v>
      </c>
      <c r="E27" s="234"/>
      <c r="F27" s="226">
        <v>0</v>
      </c>
    </row>
    <row r="28" spans="2:6" ht="21" customHeight="1" x14ac:dyDescent="0.4">
      <c r="B28" s="524"/>
      <c r="C28" s="525"/>
      <c r="D28" s="637"/>
      <c r="E28" s="638"/>
      <c r="F28" s="639"/>
    </row>
    <row r="29" spans="2:6" ht="87" x14ac:dyDescent="0.4">
      <c r="B29" s="295" t="s">
        <v>51</v>
      </c>
      <c r="C29" s="489" t="s">
        <v>18</v>
      </c>
      <c r="D29" s="259">
        <v>25</v>
      </c>
      <c r="E29" s="261">
        <v>0</v>
      </c>
      <c r="F29" s="259">
        <f>D29*E29</f>
        <v>0</v>
      </c>
    </row>
    <row r="30" spans="2:6" ht="24" x14ac:dyDescent="0.55000000000000004">
      <c r="B30" s="883" t="s">
        <v>24</v>
      </c>
      <c r="C30" s="883"/>
      <c r="D30" s="883"/>
      <c r="E30" s="883"/>
      <c r="F30" s="883"/>
    </row>
    <row r="31" spans="2:6" ht="24.75" customHeight="1" x14ac:dyDescent="0.5">
      <c r="B31" s="601" t="s">
        <v>25</v>
      </c>
      <c r="C31" s="602"/>
      <c r="D31" s="603"/>
      <c r="E31" s="42" t="s">
        <v>26</v>
      </c>
      <c r="F31" s="467">
        <v>0</v>
      </c>
    </row>
    <row r="32" spans="2:6" ht="24.75" customHeight="1" x14ac:dyDescent="0.5">
      <c r="B32" s="601" t="s">
        <v>27</v>
      </c>
      <c r="C32" s="602"/>
      <c r="D32" s="603"/>
      <c r="E32" s="42" t="s">
        <v>28</v>
      </c>
      <c r="F32" s="459"/>
    </row>
    <row r="33" spans="2:9" ht="45.75" customHeight="1" x14ac:dyDescent="0.5">
      <c r="B33" s="601" t="s">
        <v>65</v>
      </c>
      <c r="C33" s="602"/>
      <c r="D33" s="603"/>
      <c r="E33" s="42" t="s">
        <v>29</v>
      </c>
      <c r="F33" s="468">
        <v>10</v>
      </c>
    </row>
    <row r="34" spans="2:9" ht="48.75" customHeight="1" x14ac:dyDescent="0.5">
      <c r="B34" s="601" t="s">
        <v>30</v>
      </c>
      <c r="C34" s="602"/>
      <c r="D34" s="603"/>
      <c r="E34" s="42" t="s">
        <v>31</v>
      </c>
      <c r="F34" s="399">
        <v>0</v>
      </c>
    </row>
    <row r="35" spans="2:9" ht="24" x14ac:dyDescent="0.55000000000000004">
      <c r="B35" s="619" t="s">
        <v>32</v>
      </c>
      <c r="C35" s="878"/>
      <c r="D35" s="878"/>
      <c r="E35" s="620"/>
      <c r="F35" s="262">
        <v>10</v>
      </c>
    </row>
    <row r="36" spans="2:9" ht="11.25" customHeight="1" x14ac:dyDescent="0.65">
      <c r="B36" s="190"/>
      <c r="C36" s="191"/>
      <c r="D36" s="192"/>
      <c r="E36" s="192"/>
      <c r="F36" s="193"/>
    </row>
    <row r="37" spans="2:9" ht="21.75" x14ac:dyDescent="0.5">
      <c r="B37" s="607" t="s">
        <v>66</v>
      </c>
      <c r="C37" s="607"/>
      <c r="D37" s="607"/>
      <c r="E37" s="607"/>
      <c r="F37" s="607"/>
    </row>
    <row r="38" spans="2:9" ht="21.75" x14ac:dyDescent="0.5">
      <c r="B38" s="195" t="s">
        <v>33</v>
      </c>
      <c r="C38" s="195"/>
      <c r="D38" s="196">
        <v>372346</v>
      </c>
      <c r="E38" s="608"/>
      <c r="F38" s="609"/>
    </row>
    <row r="39" spans="2:9" ht="21.75" x14ac:dyDescent="0.5">
      <c r="B39" s="195" t="s">
        <v>34</v>
      </c>
      <c r="C39" s="195"/>
      <c r="D39" s="196">
        <v>316479</v>
      </c>
      <c r="E39" s="610"/>
      <c r="F39" s="611"/>
      <c r="I39" s="217">
        <v>1</v>
      </c>
    </row>
    <row r="40" spans="2:9" ht="21.75" x14ac:dyDescent="0.5">
      <c r="B40" s="195" t="s">
        <v>35</v>
      </c>
      <c r="C40" s="195"/>
      <c r="D40" s="267">
        <v>-55867</v>
      </c>
      <c r="E40" s="241">
        <v>0.05</v>
      </c>
      <c r="F40" s="242">
        <v>0</v>
      </c>
    </row>
    <row r="41" spans="2:9" ht="21.75" x14ac:dyDescent="0.5">
      <c r="B41" s="612" t="s">
        <v>23</v>
      </c>
      <c r="C41" s="613"/>
      <c r="D41" s="884"/>
      <c r="E41" s="885"/>
      <c r="F41" s="886"/>
    </row>
    <row r="42" spans="2:9" ht="12" customHeight="1" x14ac:dyDescent="0.6">
      <c r="B42" s="299"/>
      <c r="C42" s="191"/>
      <c r="D42" s="191"/>
      <c r="E42" s="300"/>
      <c r="F42" s="300"/>
    </row>
    <row r="43" spans="2:9" ht="21.75" x14ac:dyDescent="0.5">
      <c r="B43" s="617" t="s">
        <v>36</v>
      </c>
      <c r="C43" s="618"/>
      <c r="D43" s="604" t="s">
        <v>70</v>
      </c>
      <c r="E43" s="606"/>
      <c r="F43" s="243">
        <v>13040</v>
      </c>
      <c r="H43" s="217" t="s">
        <v>113</v>
      </c>
    </row>
    <row r="44" spans="2:9" ht="12.75" customHeight="1" x14ac:dyDescent="0.55000000000000004">
      <c r="B44" s="200"/>
      <c r="C44" s="191"/>
      <c r="D44" s="191"/>
      <c r="E44" s="201"/>
      <c r="F44" s="202"/>
      <c r="H44" s="217" t="s">
        <v>113</v>
      </c>
    </row>
    <row r="45" spans="2:9" ht="22.5" customHeight="1" x14ac:dyDescent="0.55000000000000004">
      <c r="B45" s="469" t="s">
        <v>38</v>
      </c>
      <c r="C45" s="204"/>
      <c r="D45" s="205"/>
      <c r="E45" s="206"/>
      <c r="F45" s="207"/>
    </row>
    <row r="46" spans="2:9" ht="97.5" customHeight="1" x14ac:dyDescent="0.4">
      <c r="B46" s="621" t="s">
        <v>253</v>
      </c>
      <c r="C46" s="621"/>
      <c r="D46" s="621"/>
      <c r="E46" s="621"/>
      <c r="F46" s="621"/>
    </row>
    <row r="47" spans="2:9" ht="24" customHeight="1" x14ac:dyDescent="0.4">
      <c r="B47" s="622" t="s">
        <v>249</v>
      </c>
      <c r="C47" s="622"/>
      <c r="D47" s="622"/>
      <c r="E47" s="622"/>
      <c r="F47" s="622"/>
    </row>
    <row r="48" spans="2:9" ht="15" customHeight="1" x14ac:dyDescent="0.4">
      <c r="B48" s="622"/>
      <c r="C48" s="622"/>
      <c r="D48" s="622"/>
      <c r="E48" s="622"/>
      <c r="F48" s="622"/>
    </row>
    <row r="49" spans="2:6" ht="15" customHeight="1" x14ac:dyDescent="0.4">
      <c r="B49" s="302"/>
      <c r="C49" s="302"/>
      <c r="D49" s="302"/>
      <c r="E49" s="302"/>
      <c r="F49" s="302"/>
    </row>
    <row r="50" spans="2:6" ht="15" customHeight="1" x14ac:dyDescent="0.4">
      <c r="B50" s="302"/>
      <c r="C50" s="302"/>
      <c r="D50" s="302"/>
      <c r="E50" s="302"/>
      <c r="F50" s="302"/>
    </row>
    <row r="51" spans="2:6" ht="24" x14ac:dyDescent="0.55000000000000004">
      <c r="B51" s="209"/>
      <c r="C51" s="209"/>
      <c r="D51" s="209"/>
      <c r="E51" s="755" t="s">
        <v>39</v>
      </c>
      <c r="F51" s="755"/>
    </row>
    <row r="52" spans="2:6" ht="26.25" x14ac:dyDescent="0.6">
      <c r="B52" s="210"/>
      <c r="C52" s="211"/>
      <c r="D52" s="211"/>
      <c r="E52" s="201"/>
      <c r="F52" s="206"/>
    </row>
    <row r="53" spans="2:6" ht="26.25" x14ac:dyDescent="0.6">
      <c r="B53" s="210"/>
      <c r="C53" s="211"/>
      <c r="D53" s="211"/>
      <c r="E53" s="201"/>
      <c r="F53" s="206"/>
    </row>
    <row r="54" spans="2:6" ht="18.75" x14ac:dyDescent="0.45">
      <c r="B54" s="276" t="s">
        <v>40</v>
      </c>
      <c r="C54" s="491" t="s">
        <v>103</v>
      </c>
      <c r="D54" s="491"/>
      <c r="E54" s="491" t="s">
        <v>41</v>
      </c>
      <c r="F54" s="491"/>
    </row>
    <row r="55" spans="2:6" ht="18.75" x14ac:dyDescent="0.45">
      <c r="B55" s="276" t="s">
        <v>46</v>
      </c>
      <c r="C55" s="491" t="s">
        <v>46</v>
      </c>
      <c r="D55" s="491"/>
      <c r="E55" s="491" t="s">
        <v>42</v>
      </c>
      <c r="F55" s="491"/>
    </row>
    <row r="56" spans="2:6" ht="18.75" x14ac:dyDescent="0.45">
      <c r="B56" s="213" t="s">
        <v>6</v>
      </c>
      <c r="C56" s="491" t="s">
        <v>6</v>
      </c>
      <c r="D56" s="491"/>
      <c r="E56" s="491" t="s">
        <v>47</v>
      </c>
      <c r="F56" s="491"/>
    </row>
    <row r="57" spans="2:6" ht="21.75" x14ac:dyDescent="0.5">
      <c r="B57" s="214"/>
      <c r="C57" s="191"/>
      <c r="D57" s="213"/>
      <c r="E57" s="213"/>
      <c r="F57" s="215"/>
    </row>
    <row r="58" spans="2:6" ht="18.75" x14ac:dyDescent="0.45">
      <c r="B58" s="214"/>
      <c r="C58" s="214"/>
      <c r="D58" s="213" t="s">
        <v>43</v>
      </c>
      <c r="E58" s="213"/>
      <c r="F58" s="214"/>
    </row>
    <row r="59" spans="2:6" ht="29.25" customHeight="1" x14ac:dyDescent="0.45">
      <c r="B59" s="216"/>
      <c r="C59" s="216"/>
      <c r="D59" s="213"/>
      <c r="E59" s="213"/>
      <c r="F59" s="214"/>
    </row>
    <row r="60" spans="2:6" ht="20.25" customHeight="1" x14ac:dyDescent="0.45">
      <c r="B60" s="216"/>
      <c r="C60" s="491" t="s">
        <v>44</v>
      </c>
      <c r="D60" s="491"/>
      <c r="E60" s="491"/>
      <c r="F60" s="214"/>
    </row>
    <row r="61" spans="2:6" ht="18.75" customHeight="1" x14ac:dyDescent="0.45">
      <c r="B61" s="216"/>
      <c r="C61" s="491" t="s">
        <v>45</v>
      </c>
      <c r="D61" s="491"/>
      <c r="E61" s="491"/>
      <c r="F61" s="214"/>
    </row>
  </sheetData>
  <mergeCells count="51">
    <mergeCell ref="B16:C17"/>
    <mergeCell ref="B19:C19"/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31:D31"/>
    <mergeCell ref="B10:F10"/>
    <mergeCell ref="B12:E12"/>
    <mergeCell ref="B13:D13"/>
    <mergeCell ref="B14:D14"/>
    <mergeCell ref="B15:D15"/>
    <mergeCell ref="E16:E17"/>
    <mergeCell ref="F16:F17"/>
    <mergeCell ref="B26:E26"/>
    <mergeCell ref="B27:C28"/>
    <mergeCell ref="D28:F28"/>
    <mergeCell ref="B30:F30"/>
    <mergeCell ref="B20:C20"/>
    <mergeCell ref="B21:C21"/>
    <mergeCell ref="B22:C25"/>
    <mergeCell ref="B18:C18"/>
    <mergeCell ref="E51:F51"/>
    <mergeCell ref="B32:D32"/>
    <mergeCell ref="B33:D33"/>
    <mergeCell ref="B34:D34"/>
    <mergeCell ref="B35:E35"/>
    <mergeCell ref="B37:F37"/>
    <mergeCell ref="E38:F39"/>
    <mergeCell ref="B41:C41"/>
    <mergeCell ref="D41:F41"/>
    <mergeCell ref="B43:C43"/>
    <mergeCell ref="D43:E43"/>
    <mergeCell ref="B46:F46"/>
    <mergeCell ref="B47:F48"/>
    <mergeCell ref="E54:F54"/>
    <mergeCell ref="E55:F55"/>
    <mergeCell ref="E56:F56"/>
    <mergeCell ref="C60:E60"/>
    <mergeCell ref="C61:E61"/>
    <mergeCell ref="C54:D54"/>
    <mergeCell ref="C55:D55"/>
    <mergeCell ref="C56:D56"/>
  </mergeCells>
  <printOptions horizontalCentered="1"/>
  <pageMargins left="0" right="0" top="0.55118110236220497" bottom="0.55118110236220497" header="0.31496062992126" footer="0.31496062992126"/>
  <pageSetup scale="82" orientation="portrait" r:id="rId1"/>
  <rowBreaks count="1" manualBreakCount="1">
    <brk id="2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G61"/>
  <sheetViews>
    <sheetView topLeftCell="A34" workbookViewId="0">
      <selection activeCell="H46" sqref="H46"/>
    </sheetView>
  </sheetViews>
  <sheetFormatPr defaultRowHeight="17.25" x14ac:dyDescent="0.4"/>
  <cols>
    <col min="1" max="1" width="9.140625" style="447"/>
    <col min="2" max="2" width="41.140625" style="447" customWidth="1"/>
    <col min="3" max="3" width="12.42578125" style="447" customWidth="1"/>
    <col min="4" max="4" width="23.42578125" style="447" customWidth="1"/>
    <col min="5" max="5" width="17.85546875" style="447" bestFit="1" customWidth="1"/>
    <col min="6" max="6" width="11.85546875" style="447" bestFit="1" customWidth="1"/>
    <col min="7" max="16384" width="9.140625" style="447"/>
  </cols>
  <sheetData>
    <row r="2" spans="2:6" ht="27" customHeight="1" x14ac:dyDescent="0.5">
      <c r="B2" s="891" t="s">
        <v>0</v>
      </c>
      <c r="C2" s="891"/>
      <c r="D2" s="891"/>
      <c r="E2" s="891"/>
      <c r="F2" s="891"/>
    </row>
    <row r="3" spans="2:6" ht="27" customHeight="1" x14ac:dyDescent="0.5">
      <c r="B3" s="891" t="s">
        <v>1</v>
      </c>
      <c r="C3" s="891"/>
      <c r="D3" s="891"/>
      <c r="E3" s="891"/>
      <c r="F3" s="891"/>
    </row>
    <row r="4" spans="2:6" ht="19.5" x14ac:dyDescent="0.45">
      <c r="B4" s="892" t="s">
        <v>2</v>
      </c>
      <c r="C4" s="892"/>
      <c r="D4" s="549" t="s">
        <v>81</v>
      </c>
      <c r="E4" s="549"/>
      <c r="F4" s="549"/>
    </row>
    <row r="5" spans="2:6" ht="19.5" x14ac:dyDescent="0.45">
      <c r="B5" s="846" t="s">
        <v>3</v>
      </c>
      <c r="C5" s="846"/>
      <c r="D5" s="549" t="s">
        <v>207</v>
      </c>
      <c r="E5" s="549"/>
      <c r="F5" s="549"/>
    </row>
    <row r="6" spans="2:6" ht="24" x14ac:dyDescent="0.45">
      <c r="B6" s="846" t="s">
        <v>4</v>
      </c>
      <c r="C6" s="846"/>
      <c r="D6" s="72">
        <v>44731</v>
      </c>
      <c r="E6" s="219"/>
      <c r="F6" s="220"/>
    </row>
    <row r="7" spans="2:6" ht="19.5" x14ac:dyDescent="0.45">
      <c r="B7" s="846" t="s">
        <v>5</v>
      </c>
      <c r="C7" s="846"/>
      <c r="D7" s="847" t="s">
        <v>6</v>
      </c>
      <c r="E7" s="847"/>
      <c r="F7" s="847"/>
    </row>
    <row r="8" spans="2:6" ht="19.5" x14ac:dyDescent="0.45">
      <c r="B8" s="846" t="s">
        <v>7</v>
      </c>
      <c r="C8" s="846"/>
      <c r="D8" s="847" t="s">
        <v>78</v>
      </c>
      <c r="E8" s="847"/>
      <c r="F8" s="847"/>
    </row>
    <row r="9" spans="2:6" ht="21.75" x14ac:dyDescent="0.5">
      <c r="B9" s="890" t="s">
        <v>8</v>
      </c>
      <c r="C9" s="890"/>
      <c r="D9" s="890"/>
      <c r="E9" s="890"/>
      <c r="F9" s="890"/>
    </row>
    <row r="10" spans="2:6" ht="21.75" x14ac:dyDescent="0.5">
      <c r="B10" s="889" t="s">
        <v>9</v>
      </c>
      <c r="C10" s="889"/>
      <c r="D10" s="889"/>
      <c r="E10" s="889"/>
      <c r="F10" s="889"/>
    </row>
    <row r="11" spans="2:6" ht="24" x14ac:dyDescent="0.55000000000000004">
      <c r="B11" s="391" t="s">
        <v>10</v>
      </c>
      <c r="C11" s="177"/>
      <c r="D11" s="391" t="s">
        <v>10</v>
      </c>
      <c r="E11" s="391" t="s">
        <v>11</v>
      </c>
      <c r="F11" s="391" t="s">
        <v>12</v>
      </c>
    </row>
    <row r="12" spans="2:6" ht="42.75" customHeight="1" x14ac:dyDescent="0.4">
      <c r="B12" s="624" t="s">
        <v>13</v>
      </c>
      <c r="C12" s="625"/>
      <c r="D12" s="625"/>
      <c r="E12" s="626"/>
      <c r="F12" s="178">
        <v>12000</v>
      </c>
    </row>
    <row r="13" spans="2:6" ht="90" customHeight="1" x14ac:dyDescent="0.4">
      <c r="B13" s="624" t="s">
        <v>55</v>
      </c>
      <c r="C13" s="625"/>
      <c r="D13" s="626"/>
      <c r="E13" s="178">
        <v>2000</v>
      </c>
      <c r="F13" s="178">
        <v>0</v>
      </c>
    </row>
    <row r="14" spans="2:6" ht="42.75" customHeight="1" x14ac:dyDescent="0.45">
      <c r="B14" s="827" t="s">
        <v>56</v>
      </c>
      <c r="C14" s="828"/>
      <c r="D14" s="829"/>
      <c r="E14" s="178">
        <v>1000</v>
      </c>
      <c r="F14" s="178">
        <v>0</v>
      </c>
    </row>
    <row r="15" spans="2:6" ht="68.25" customHeight="1" x14ac:dyDescent="0.45">
      <c r="B15" s="827" t="s">
        <v>48</v>
      </c>
      <c r="C15" s="828"/>
      <c r="D15" s="829"/>
      <c r="E15" s="178">
        <v>1500</v>
      </c>
      <c r="F15" s="178">
        <v>0</v>
      </c>
    </row>
    <row r="16" spans="2:6" ht="24" customHeight="1" x14ac:dyDescent="0.4">
      <c r="B16" s="832" t="s">
        <v>49</v>
      </c>
      <c r="C16" s="808" t="s">
        <v>14</v>
      </c>
      <c r="D16" s="86" t="s">
        <v>15</v>
      </c>
      <c r="E16" s="728">
        <v>500</v>
      </c>
      <c r="F16" s="728">
        <v>0</v>
      </c>
    </row>
    <row r="17" spans="2:6" ht="32.25" customHeight="1" x14ac:dyDescent="0.4">
      <c r="B17" s="834"/>
      <c r="C17" s="809"/>
      <c r="D17" s="86" t="s">
        <v>16</v>
      </c>
      <c r="E17" s="729"/>
      <c r="F17" s="729"/>
    </row>
    <row r="18" spans="2:6" ht="39.75" customHeight="1" x14ac:dyDescent="0.5">
      <c r="B18" s="815" t="s">
        <v>50</v>
      </c>
      <c r="C18" s="816"/>
      <c r="D18" s="85" t="s">
        <v>17</v>
      </c>
      <c r="E18" s="390"/>
      <c r="F18" s="221">
        <v>0</v>
      </c>
    </row>
    <row r="19" spans="2:6" ht="47.25" customHeight="1" x14ac:dyDescent="0.45">
      <c r="B19" s="184" t="s">
        <v>51</v>
      </c>
      <c r="C19" s="458" t="s">
        <v>18</v>
      </c>
      <c r="D19" s="221">
        <v>25</v>
      </c>
      <c r="E19" s="225">
        <v>35</v>
      </c>
      <c r="F19" s="221">
        <v>875</v>
      </c>
    </row>
    <row r="20" spans="2:6" ht="42" customHeight="1" x14ac:dyDescent="0.45">
      <c r="B20" s="815" t="s">
        <v>52</v>
      </c>
      <c r="C20" s="816"/>
      <c r="D20" s="221">
        <v>150</v>
      </c>
      <c r="E20" s="186"/>
      <c r="F20" s="221">
        <v>0</v>
      </c>
    </row>
    <row r="21" spans="2:6" ht="44.25" customHeight="1" x14ac:dyDescent="0.45">
      <c r="B21" s="836" t="s">
        <v>53</v>
      </c>
      <c r="C21" s="837"/>
      <c r="D21" s="178">
        <v>100</v>
      </c>
      <c r="E21" s="225">
        <v>0</v>
      </c>
      <c r="F21" s="221">
        <v>0</v>
      </c>
    </row>
    <row r="22" spans="2:6" ht="18.75" x14ac:dyDescent="0.45">
      <c r="B22" s="832" t="s">
        <v>54</v>
      </c>
      <c r="C22" s="747" t="s">
        <v>19</v>
      </c>
      <c r="D22" s="748"/>
      <c r="E22" s="225">
        <v>0</v>
      </c>
      <c r="F22" s="221">
        <v>0</v>
      </c>
    </row>
    <row r="23" spans="2:6" ht="18.75" x14ac:dyDescent="0.45">
      <c r="B23" s="833"/>
      <c r="C23" s="747" t="s">
        <v>20</v>
      </c>
      <c r="D23" s="748"/>
      <c r="E23" s="225">
        <v>0</v>
      </c>
      <c r="F23" s="221">
        <v>0</v>
      </c>
    </row>
    <row r="24" spans="2:6" ht="18.75" x14ac:dyDescent="0.45">
      <c r="B24" s="833"/>
      <c r="C24" s="747" t="s">
        <v>21</v>
      </c>
      <c r="D24" s="748"/>
      <c r="E24" s="225">
        <v>0</v>
      </c>
      <c r="F24" s="221">
        <v>0</v>
      </c>
    </row>
    <row r="25" spans="2:6" ht="18.75" x14ac:dyDescent="0.45">
      <c r="B25" s="834"/>
      <c r="C25" s="747" t="s">
        <v>22</v>
      </c>
      <c r="D25" s="748"/>
      <c r="E25" s="225">
        <v>0</v>
      </c>
      <c r="F25" s="221">
        <v>0</v>
      </c>
    </row>
    <row r="26" spans="2:6" ht="30.75" customHeight="1" x14ac:dyDescent="0.4">
      <c r="B26" s="630" t="s">
        <v>23</v>
      </c>
      <c r="C26" s="631"/>
      <c r="D26" s="631"/>
      <c r="E26" s="632"/>
      <c r="F26" s="181">
        <f>F25+F24+F23+F22+F21+F20+F19+F18+F16+F15+F14+F13+F12</f>
        <v>12875</v>
      </c>
    </row>
    <row r="27" spans="2:6" ht="18" customHeight="1" x14ac:dyDescent="0.4">
      <c r="B27" s="522" t="s">
        <v>240</v>
      </c>
      <c r="C27" s="523"/>
      <c r="D27" s="182">
        <v>50</v>
      </c>
      <c r="E27" s="234"/>
      <c r="F27" s="181">
        <v>0</v>
      </c>
    </row>
    <row r="28" spans="2:6" ht="36.75" customHeight="1" x14ac:dyDescent="0.4">
      <c r="B28" s="524"/>
      <c r="C28" s="525"/>
      <c r="D28" s="637"/>
      <c r="E28" s="638"/>
      <c r="F28" s="639"/>
    </row>
    <row r="29" spans="2:6" ht="49.5" customHeight="1" x14ac:dyDescent="0.45">
      <c r="B29" s="184" t="s">
        <v>51</v>
      </c>
      <c r="C29" s="280" t="s">
        <v>18</v>
      </c>
      <c r="D29" s="221">
        <v>25</v>
      </c>
      <c r="E29" s="225">
        <v>0</v>
      </c>
      <c r="F29" s="221">
        <f>D29*E29</f>
        <v>0</v>
      </c>
    </row>
    <row r="30" spans="2:6" ht="19.5" x14ac:dyDescent="0.45">
      <c r="B30" s="844" t="s">
        <v>24</v>
      </c>
      <c r="C30" s="844"/>
      <c r="D30" s="844"/>
      <c r="E30" s="844"/>
      <c r="F30" s="844"/>
    </row>
    <row r="31" spans="2:6" ht="19.5" x14ac:dyDescent="0.45">
      <c r="B31" s="827" t="s">
        <v>25</v>
      </c>
      <c r="C31" s="828"/>
      <c r="D31" s="829"/>
      <c r="E31" s="78" t="s">
        <v>26</v>
      </c>
      <c r="F31" s="396">
        <v>0</v>
      </c>
    </row>
    <row r="32" spans="2:6" ht="19.5" x14ac:dyDescent="0.45">
      <c r="B32" s="827" t="s">
        <v>27</v>
      </c>
      <c r="C32" s="828"/>
      <c r="D32" s="829"/>
      <c r="E32" s="84" t="s">
        <v>28</v>
      </c>
      <c r="F32" s="459"/>
    </row>
    <row r="33" spans="2:7" ht="35.25" customHeight="1" x14ac:dyDescent="0.45">
      <c r="B33" s="624" t="s">
        <v>65</v>
      </c>
      <c r="C33" s="625"/>
      <c r="D33" s="626"/>
      <c r="E33" s="84" t="s">
        <v>29</v>
      </c>
      <c r="F33" s="398">
        <v>40</v>
      </c>
    </row>
    <row r="34" spans="2:7" ht="38.25" customHeight="1" x14ac:dyDescent="0.45">
      <c r="B34" s="624" t="s">
        <v>77</v>
      </c>
      <c r="C34" s="625"/>
      <c r="D34" s="626"/>
      <c r="E34" s="84" t="s">
        <v>31</v>
      </c>
      <c r="F34" s="399">
        <v>0</v>
      </c>
    </row>
    <row r="35" spans="2:7" ht="19.5" x14ac:dyDescent="0.45">
      <c r="B35" s="823" t="s">
        <v>32</v>
      </c>
      <c r="C35" s="825"/>
      <c r="D35" s="825"/>
      <c r="E35" s="824"/>
      <c r="F35" s="189">
        <v>0</v>
      </c>
    </row>
    <row r="36" spans="2:7" ht="11.25" customHeight="1" x14ac:dyDescent="0.65">
      <c r="B36" s="190"/>
      <c r="C36" s="191"/>
      <c r="D36" s="192"/>
      <c r="E36" s="192"/>
      <c r="F36" s="193"/>
    </row>
    <row r="37" spans="2:7" ht="19.5" x14ac:dyDescent="0.45">
      <c r="B37" s="826" t="s">
        <v>66</v>
      </c>
      <c r="C37" s="826"/>
      <c r="D37" s="826"/>
      <c r="E37" s="826"/>
      <c r="F37" s="826"/>
    </row>
    <row r="38" spans="2:7" ht="21.75" x14ac:dyDescent="0.5">
      <c r="B38" s="194" t="s">
        <v>33</v>
      </c>
      <c r="C38" s="195"/>
      <c r="D38" s="196">
        <v>359213</v>
      </c>
      <c r="E38" s="608"/>
      <c r="F38" s="609"/>
    </row>
    <row r="39" spans="2:7" ht="21.75" x14ac:dyDescent="0.5">
      <c r="B39" s="194" t="s">
        <v>34</v>
      </c>
      <c r="C39" s="195"/>
      <c r="D39" s="460">
        <f>ABST!V16</f>
        <v>341229.85</v>
      </c>
      <c r="E39" s="610"/>
      <c r="F39" s="611"/>
    </row>
    <row r="40" spans="2:7" ht="21.75" x14ac:dyDescent="0.5">
      <c r="B40" s="194" t="s">
        <v>35</v>
      </c>
      <c r="C40" s="195"/>
      <c r="D40" s="298">
        <f>D39-D38</f>
        <v>-17983.150000000023</v>
      </c>
      <c r="E40" s="197">
        <v>0.05</v>
      </c>
      <c r="F40" s="198">
        <v>600</v>
      </c>
    </row>
    <row r="41" spans="2:7" ht="19.5" x14ac:dyDescent="0.45">
      <c r="B41" s="819" t="s">
        <v>23</v>
      </c>
      <c r="C41" s="820"/>
      <c r="D41" s="614"/>
      <c r="E41" s="615"/>
      <c r="F41" s="616"/>
    </row>
    <row r="42" spans="2:7" ht="16.5" customHeight="1" x14ac:dyDescent="0.6">
      <c r="B42" s="299"/>
      <c r="C42" s="191"/>
      <c r="D42" s="191"/>
      <c r="E42" s="300"/>
      <c r="F42" s="300"/>
    </row>
    <row r="43" spans="2:7" ht="19.5" x14ac:dyDescent="0.45">
      <c r="B43" s="821" t="s">
        <v>36</v>
      </c>
      <c r="C43" s="822"/>
      <c r="D43" s="823" t="s">
        <v>37</v>
      </c>
      <c r="E43" s="824"/>
      <c r="F43" s="403">
        <v>12235</v>
      </c>
    </row>
    <row r="44" spans="2:7" ht="10.5" customHeight="1" x14ac:dyDescent="0.55000000000000004">
      <c r="B44" s="449"/>
      <c r="C44" s="448"/>
      <c r="D44" s="448"/>
      <c r="E44" s="450"/>
      <c r="F44" s="451"/>
    </row>
    <row r="45" spans="2:7" ht="19.5" customHeight="1" x14ac:dyDescent="0.55000000000000004">
      <c r="B45" s="452" t="s">
        <v>38</v>
      </c>
      <c r="C45" s="453"/>
      <c r="D45" s="454"/>
      <c r="E45" s="455"/>
      <c r="F45" s="456"/>
    </row>
    <row r="46" spans="2:7" ht="83.25" customHeight="1" x14ac:dyDescent="0.4">
      <c r="B46" s="817" t="s">
        <v>252</v>
      </c>
      <c r="C46" s="817"/>
      <c r="D46" s="817"/>
      <c r="E46" s="817"/>
      <c r="F46" s="817"/>
    </row>
    <row r="47" spans="2:7" ht="24" customHeight="1" x14ac:dyDescent="0.4">
      <c r="B47" s="756" t="s">
        <v>248</v>
      </c>
      <c r="C47" s="756"/>
      <c r="D47" s="756"/>
      <c r="E47" s="756"/>
      <c r="F47" s="756"/>
    </row>
    <row r="48" spans="2:7" ht="15" customHeight="1" x14ac:dyDescent="0.4">
      <c r="B48" s="756"/>
      <c r="C48" s="756"/>
      <c r="D48" s="756"/>
      <c r="E48" s="756"/>
      <c r="F48" s="756"/>
      <c r="G48" s="457"/>
    </row>
    <row r="49" spans="2:6" ht="15" customHeight="1" x14ac:dyDescent="0.45">
      <c r="B49" s="208"/>
      <c r="C49" s="208"/>
      <c r="D49" s="208"/>
      <c r="E49" s="208"/>
      <c r="F49" s="208"/>
    </row>
    <row r="50" spans="2:6" ht="15" customHeight="1" x14ac:dyDescent="0.45">
      <c r="B50" s="208"/>
      <c r="C50" s="208"/>
      <c r="D50" s="208"/>
      <c r="E50" s="208"/>
      <c r="F50" s="208"/>
    </row>
    <row r="51" spans="2:6" ht="24" x14ac:dyDescent="0.55000000000000004">
      <c r="B51" s="209"/>
      <c r="C51" s="209"/>
      <c r="D51" s="209"/>
      <c r="E51" s="818" t="s">
        <v>39</v>
      </c>
      <c r="F51" s="818"/>
    </row>
    <row r="52" spans="2:6" ht="26.25" x14ac:dyDescent="0.6">
      <c r="B52" s="210"/>
      <c r="C52" s="211"/>
      <c r="D52" s="211"/>
      <c r="E52" s="201"/>
      <c r="F52" s="206"/>
    </row>
    <row r="53" spans="2:6" ht="26.25" x14ac:dyDescent="0.6">
      <c r="B53" s="210"/>
      <c r="C53" s="211"/>
      <c r="D53" s="211"/>
      <c r="E53" s="201"/>
      <c r="F53" s="206"/>
    </row>
    <row r="54" spans="2:6" ht="20.100000000000001" customHeight="1" x14ac:dyDescent="0.5">
      <c r="B54" s="276" t="s">
        <v>40</v>
      </c>
      <c r="C54" s="401"/>
      <c r="D54" s="213" t="s">
        <v>103</v>
      </c>
      <c r="E54" s="491" t="s">
        <v>41</v>
      </c>
      <c r="F54" s="491"/>
    </row>
    <row r="55" spans="2:6" ht="20.100000000000001" customHeight="1" x14ac:dyDescent="0.5">
      <c r="B55" s="276" t="s">
        <v>46</v>
      </c>
      <c r="C55" s="401"/>
      <c r="D55" s="213" t="s">
        <v>46</v>
      </c>
      <c r="E55" s="491" t="s">
        <v>42</v>
      </c>
      <c r="F55" s="491"/>
    </row>
    <row r="56" spans="2:6" ht="20.100000000000001" customHeight="1" x14ac:dyDescent="0.5">
      <c r="B56" s="213" t="s">
        <v>6</v>
      </c>
      <c r="C56" s="401"/>
      <c r="D56" s="213" t="s">
        <v>6</v>
      </c>
      <c r="E56" s="491" t="s">
        <v>47</v>
      </c>
      <c r="F56" s="491"/>
    </row>
    <row r="57" spans="2:6" ht="20.100000000000001" customHeight="1" x14ac:dyDescent="0.5">
      <c r="B57" s="214"/>
      <c r="C57" s="191"/>
      <c r="D57" s="213"/>
      <c r="E57" s="213"/>
      <c r="F57" s="215"/>
    </row>
    <row r="58" spans="2:6" ht="20.100000000000001" customHeight="1" x14ac:dyDescent="0.45">
      <c r="B58" s="214"/>
      <c r="C58" s="214"/>
      <c r="D58" s="213" t="s">
        <v>43</v>
      </c>
      <c r="E58" s="213"/>
      <c r="F58" s="214"/>
    </row>
    <row r="59" spans="2:6" ht="43.5" customHeight="1" x14ac:dyDescent="0.45">
      <c r="B59" s="216"/>
      <c r="C59" s="216"/>
      <c r="D59" s="213"/>
      <c r="E59" s="213"/>
      <c r="F59" s="214"/>
    </row>
    <row r="60" spans="2:6" ht="25.5" customHeight="1" x14ac:dyDescent="0.45">
      <c r="B60" s="216"/>
      <c r="C60" s="491" t="s">
        <v>44</v>
      </c>
      <c r="D60" s="491"/>
      <c r="E60" s="491"/>
      <c r="F60" s="214"/>
    </row>
    <row r="61" spans="2:6" ht="20.100000000000001" customHeight="1" x14ac:dyDescent="0.45">
      <c r="B61" s="216"/>
      <c r="C61" s="491" t="s">
        <v>45</v>
      </c>
      <c r="D61" s="491"/>
      <c r="E61" s="491"/>
      <c r="F61" s="214"/>
    </row>
  </sheetData>
  <mergeCells count="52">
    <mergeCell ref="C25:D25"/>
    <mergeCell ref="B20:C20"/>
    <mergeCell ref="B21:C21"/>
    <mergeCell ref="C22:D22"/>
    <mergeCell ref="C23:D23"/>
    <mergeCell ref="C24:D24"/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31:D31"/>
    <mergeCell ref="B10:F10"/>
    <mergeCell ref="B12:E12"/>
    <mergeCell ref="B13:D13"/>
    <mergeCell ref="B14:D14"/>
    <mergeCell ref="B15:D15"/>
    <mergeCell ref="B16:B17"/>
    <mergeCell ref="E16:E17"/>
    <mergeCell ref="F16:F17"/>
    <mergeCell ref="B22:B25"/>
    <mergeCell ref="B26:E26"/>
    <mergeCell ref="B27:C28"/>
    <mergeCell ref="D28:F28"/>
    <mergeCell ref="B30:F30"/>
    <mergeCell ref="C16:C17"/>
    <mergeCell ref="B18:C18"/>
    <mergeCell ref="E51:F51"/>
    <mergeCell ref="B32:D32"/>
    <mergeCell ref="B33:D33"/>
    <mergeCell ref="B34:D34"/>
    <mergeCell ref="B35:E35"/>
    <mergeCell ref="B37:F37"/>
    <mergeCell ref="E38:F39"/>
    <mergeCell ref="B41:C41"/>
    <mergeCell ref="D41:F41"/>
    <mergeCell ref="B43:C43"/>
    <mergeCell ref="D43:E43"/>
    <mergeCell ref="B46:F46"/>
    <mergeCell ref="B47:F48"/>
    <mergeCell ref="E54:F54"/>
    <mergeCell ref="E55:F55"/>
    <mergeCell ref="E56:F56"/>
    <mergeCell ref="C60:E60"/>
    <mergeCell ref="C61:E61"/>
  </mergeCells>
  <printOptions horizontalCentered="1"/>
  <pageMargins left="0" right="0" top="0.55118110236220497" bottom="0.39370078740157499" header="0.31496062992126" footer="0.31496062992126"/>
  <pageSetup scale="91" orientation="portrait" r:id="rId1"/>
  <rowBreaks count="1" manualBreakCount="1">
    <brk id="26" min="1" max="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23"/>
  <sheetViews>
    <sheetView tabSelected="1" topLeftCell="B4" zoomScale="70" zoomScaleNormal="70" workbookViewId="0">
      <selection activeCell="D22" sqref="D22"/>
    </sheetView>
  </sheetViews>
  <sheetFormatPr defaultColWidth="5.28515625" defaultRowHeight="15.75" x14ac:dyDescent="0.25"/>
  <cols>
    <col min="1" max="1" width="4.28515625" style="89" bestFit="1" customWidth="1"/>
    <col min="2" max="2" width="23.7109375" style="89" bestFit="1" customWidth="1"/>
    <col min="3" max="3" width="27.140625" style="89" bestFit="1" customWidth="1"/>
    <col min="4" max="4" width="23.28515625" style="89" customWidth="1"/>
    <col min="5" max="6" width="8.7109375" style="89" customWidth="1"/>
    <col min="7" max="7" width="6" style="89" bestFit="1" customWidth="1"/>
    <col min="8" max="8" width="8.140625" style="89" customWidth="1"/>
    <col min="9" max="9" width="6.7109375" style="89" customWidth="1"/>
    <col min="10" max="10" width="8.7109375" style="89" bestFit="1" customWidth="1"/>
    <col min="11" max="11" width="7.5703125" style="89" customWidth="1"/>
    <col min="12" max="12" width="10.28515625" style="89" customWidth="1"/>
    <col min="13" max="13" width="7.7109375" style="89" bestFit="1" customWidth="1"/>
    <col min="14" max="14" width="7" style="89" customWidth="1"/>
    <col min="15" max="15" width="5.42578125" style="89" customWidth="1"/>
    <col min="16" max="16" width="8.7109375" style="89" bestFit="1" customWidth="1"/>
    <col min="17" max="17" width="7.42578125" style="89" customWidth="1"/>
    <col min="18" max="18" width="10.42578125" style="92" customWidth="1"/>
    <col min="19" max="19" width="10.85546875" style="89" customWidth="1"/>
    <col min="20" max="21" width="10.5703125" style="89" customWidth="1"/>
    <col min="22" max="22" width="11" style="93" customWidth="1"/>
    <col min="23" max="23" width="10.28515625" style="94" customWidth="1"/>
    <col min="24" max="24" width="13.28515625" style="89" customWidth="1"/>
    <col min="25" max="25" width="14.140625" style="89" customWidth="1"/>
    <col min="26" max="26" width="10.7109375" style="89" customWidth="1"/>
    <col min="27" max="27" width="12.42578125" style="89" bestFit="1" customWidth="1"/>
    <col min="28" max="28" width="9.7109375" style="89" customWidth="1"/>
    <col min="29" max="29" width="10.5703125" style="89" customWidth="1"/>
    <col min="30" max="30" width="7.42578125" style="89" customWidth="1"/>
    <col min="31" max="31" width="9" style="89" customWidth="1"/>
    <col min="32" max="153" width="5.28515625" style="89"/>
    <col min="154" max="16384" width="5.28515625" style="90"/>
  </cols>
  <sheetData>
    <row r="1" spans="1:153" x14ac:dyDescent="0.25">
      <c r="A1" s="893" t="s">
        <v>105</v>
      </c>
      <c r="B1" s="893"/>
      <c r="C1" s="893"/>
      <c r="D1" s="893"/>
      <c r="E1" s="893"/>
      <c r="F1" s="893"/>
      <c r="G1" s="893"/>
      <c r="H1" s="893"/>
      <c r="I1" s="893"/>
      <c r="J1" s="893"/>
      <c r="K1" s="893"/>
      <c r="L1" s="893"/>
      <c r="M1" s="893"/>
      <c r="N1" s="893"/>
      <c r="O1" s="893"/>
      <c r="P1" s="893"/>
      <c r="Q1" s="893"/>
      <c r="R1" s="893"/>
      <c r="S1" s="893"/>
      <c r="T1" s="893"/>
      <c r="U1" s="893"/>
      <c r="V1" s="893"/>
      <c r="W1" s="893"/>
      <c r="X1" s="893"/>
      <c r="Y1" s="893"/>
      <c r="Z1" s="893"/>
      <c r="AA1" s="893"/>
    </row>
    <row r="2" spans="1:153" ht="18" customHeight="1" x14ac:dyDescent="0.25">
      <c r="A2" s="91"/>
      <c r="B2" s="893" t="s">
        <v>245</v>
      </c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893"/>
      <c r="N2" s="893"/>
      <c r="O2" s="893"/>
      <c r="P2" s="893"/>
      <c r="Q2" s="893"/>
      <c r="R2" s="893"/>
      <c r="S2" s="893"/>
      <c r="T2" s="893"/>
      <c r="U2" s="893"/>
      <c r="V2" s="893"/>
      <c r="W2" s="893"/>
      <c r="X2" s="893"/>
      <c r="Y2" s="893"/>
      <c r="Z2" s="893"/>
      <c r="AA2" s="893"/>
    </row>
    <row r="3" spans="1:153" ht="22.5" customHeight="1" x14ac:dyDescent="0.25">
      <c r="A3" s="896" t="s">
        <v>134</v>
      </c>
      <c r="B3" s="896" t="s">
        <v>135</v>
      </c>
      <c r="C3" s="896" t="s">
        <v>106</v>
      </c>
      <c r="D3" s="894" t="s">
        <v>67</v>
      </c>
      <c r="E3" s="894" t="s">
        <v>72</v>
      </c>
      <c r="F3" s="894"/>
      <c r="G3" s="894"/>
      <c r="H3" s="894"/>
      <c r="I3" s="894"/>
      <c r="J3" s="894"/>
      <c r="K3" s="894" t="s">
        <v>71</v>
      </c>
      <c r="L3" s="894"/>
      <c r="M3" s="894"/>
      <c r="N3" s="894"/>
      <c r="O3" s="894"/>
      <c r="P3" s="894"/>
      <c r="Q3" s="102"/>
      <c r="R3" s="895" t="s">
        <v>246</v>
      </c>
      <c r="S3" s="895"/>
      <c r="T3" s="895"/>
      <c r="U3" s="895"/>
      <c r="V3" s="895"/>
      <c r="W3" s="895" t="s">
        <v>247</v>
      </c>
      <c r="X3" s="895"/>
      <c r="Y3" s="895"/>
      <c r="Z3" s="895"/>
      <c r="AA3" s="895"/>
    </row>
    <row r="4" spans="1:153" ht="51" customHeight="1" x14ac:dyDescent="0.25">
      <c r="A4" s="896"/>
      <c r="B4" s="896"/>
      <c r="C4" s="896"/>
      <c r="D4" s="894"/>
      <c r="E4" s="103" t="s">
        <v>132</v>
      </c>
      <c r="F4" s="103" t="s">
        <v>91</v>
      </c>
      <c r="G4" s="103" t="s">
        <v>92</v>
      </c>
      <c r="H4" s="103" t="s">
        <v>93</v>
      </c>
      <c r="I4" s="103" t="s">
        <v>133</v>
      </c>
      <c r="J4" s="100" t="s">
        <v>68</v>
      </c>
      <c r="K4" s="103" t="s">
        <v>132</v>
      </c>
      <c r="L4" s="103" t="s">
        <v>91</v>
      </c>
      <c r="M4" s="103" t="s">
        <v>92</v>
      </c>
      <c r="N4" s="103" t="s">
        <v>93</v>
      </c>
      <c r="O4" s="103" t="s">
        <v>133</v>
      </c>
      <c r="P4" s="100" t="s">
        <v>68</v>
      </c>
      <c r="Q4" s="104" t="s">
        <v>73</v>
      </c>
      <c r="R4" s="103" t="s">
        <v>132</v>
      </c>
      <c r="S4" s="103" t="s">
        <v>91</v>
      </c>
      <c r="T4" s="103" t="s">
        <v>92</v>
      </c>
      <c r="U4" s="103" t="s">
        <v>93</v>
      </c>
      <c r="V4" s="100" t="s">
        <v>68</v>
      </c>
      <c r="W4" s="103" t="s">
        <v>132</v>
      </c>
      <c r="X4" s="103" t="s">
        <v>91</v>
      </c>
      <c r="Y4" s="103" t="s">
        <v>92</v>
      </c>
      <c r="Z4" s="103" t="s">
        <v>93</v>
      </c>
      <c r="AA4" s="100" t="s">
        <v>68</v>
      </c>
    </row>
    <row r="5" spans="1:153" ht="27" customHeight="1" x14ac:dyDescent="0.25">
      <c r="A5" s="96">
        <v>1</v>
      </c>
      <c r="B5" s="96" t="s">
        <v>130</v>
      </c>
      <c r="C5" s="96" t="s">
        <v>107</v>
      </c>
      <c r="D5" s="105" t="s">
        <v>187</v>
      </c>
      <c r="E5" s="130">
        <v>728</v>
      </c>
      <c r="F5" s="130">
        <v>1404</v>
      </c>
      <c r="G5" s="130">
        <v>38</v>
      </c>
      <c r="H5" s="252">
        <v>12</v>
      </c>
      <c r="I5" s="130">
        <v>47</v>
      </c>
      <c r="J5" s="131">
        <f>I5+H5+G5+F5+E5</f>
        <v>2229</v>
      </c>
      <c r="K5" s="130">
        <v>728</v>
      </c>
      <c r="L5" s="245">
        <v>1400</v>
      </c>
      <c r="M5" s="130">
        <v>38</v>
      </c>
      <c r="N5" s="130">
        <v>12</v>
      </c>
      <c r="O5" s="130">
        <v>47</v>
      </c>
      <c r="P5" s="126">
        <f>SUM(K5:O5)</f>
        <v>2225</v>
      </c>
      <c r="Q5" s="126">
        <v>0</v>
      </c>
      <c r="R5" s="124">
        <v>20673</v>
      </c>
      <c r="S5" s="125">
        <v>174076</v>
      </c>
      <c r="T5" s="125">
        <v>33308</v>
      </c>
      <c r="U5" s="125">
        <v>15650</v>
      </c>
      <c r="V5" s="126">
        <f>U5+T5+S5+R5</f>
        <v>243707</v>
      </c>
      <c r="W5" s="127">
        <v>27002</v>
      </c>
      <c r="X5" s="125">
        <v>183478</v>
      </c>
      <c r="Y5" s="125">
        <v>33631</v>
      </c>
      <c r="Z5" s="125">
        <v>15666</v>
      </c>
      <c r="AA5" s="126">
        <f>Z5+Y5+X5+W5</f>
        <v>259777</v>
      </c>
      <c r="ES5" s="90"/>
      <c r="ET5" s="90"/>
      <c r="EU5" s="90"/>
      <c r="EV5" s="90"/>
      <c r="EW5" s="90"/>
    </row>
    <row r="6" spans="1:153" ht="27" customHeight="1" x14ac:dyDescent="0.25">
      <c r="A6" s="96">
        <v>2</v>
      </c>
      <c r="B6" s="97" t="s">
        <v>98</v>
      </c>
      <c r="C6" s="96" t="s">
        <v>114</v>
      </c>
      <c r="D6" s="105" t="s">
        <v>188</v>
      </c>
      <c r="E6" s="129">
        <v>474</v>
      </c>
      <c r="F6" s="129">
        <v>1232</v>
      </c>
      <c r="G6" s="129">
        <v>56</v>
      </c>
      <c r="H6" s="253">
        <v>11</v>
      </c>
      <c r="I6" s="130">
        <v>41</v>
      </c>
      <c r="J6" s="131">
        <f t="shared" ref="J6:J20" si="0">I6+H6+G6+F6+E6</f>
        <v>1814</v>
      </c>
      <c r="K6" s="129">
        <v>474</v>
      </c>
      <c r="L6" s="129">
        <v>1226</v>
      </c>
      <c r="M6" s="129">
        <v>55</v>
      </c>
      <c r="N6" s="129">
        <v>11</v>
      </c>
      <c r="O6" s="130">
        <v>41</v>
      </c>
      <c r="P6" s="126">
        <f>SUM(K6:O6)</f>
        <v>1807</v>
      </c>
      <c r="Q6" s="126">
        <v>6</v>
      </c>
      <c r="R6" s="124">
        <v>11993</v>
      </c>
      <c r="S6" s="125">
        <v>247129</v>
      </c>
      <c r="T6" s="125">
        <v>147058.85999999999</v>
      </c>
      <c r="U6" s="125">
        <v>18835</v>
      </c>
      <c r="V6" s="126">
        <f t="shared" ref="V6:V20" si="1">U6+T6+S6+R6</f>
        <v>425015.86</v>
      </c>
      <c r="W6" s="127">
        <v>24972</v>
      </c>
      <c r="X6" s="125">
        <v>255979</v>
      </c>
      <c r="Y6" s="125">
        <v>139243</v>
      </c>
      <c r="Z6" s="128">
        <v>18006</v>
      </c>
      <c r="AA6" s="126">
        <f t="shared" ref="AA6:AA20" si="2">Z6+Y6+X6+W6</f>
        <v>438200</v>
      </c>
      <c r="ER6" s="90"/>
      <c r="ES6" s="90"/>
      <c r="ET6" s="90"/>
      <c r="EU6" s="90"/>
      <c r="EV6" s="90"/>
      <c r="EW6" s="90"/>
    </row>
    <row r="7" spans="1:153" ht="27" customHeight="1" x14ac:dyDescent="0.25">
      <c r="A7" s="96">
        <v>3</v>
      </c>
      <c r="B7" s="96" t="s">
        <v>97</v>
      </c>
      <c r="C7" s="96" t="s">
        <v>108</v>
      </c>
      <c r="D7" s="105" t="s">
        <v>189</v>
      </c>
      <c r="E7" s="130">
        <v>588</v>
      </c>
      <c r="F7" s="125">
        <v>1380</v>
      </c>
      <c r="G7" s="125">
        <v>146</v>
      </c>
      <c r="H7" s="254">
        <v>29</v>
      </c>
      <c r="I7" s="130">
        <v>56</v>
      </c>
      <c r="J7" s="131">
        <f t="shared" si="0"/>
        <v>2199</v>
      </c>
      <c r="K7" s="130">
        <v>588</v>
      </c>
      <c r="L7" s="125">
        <v>1379</v>
      </c>
      <c r="M7" s="125">
        <v>146</v>
      </c>
      <c r="N7" s="125">
        <v>29</v>
      </c>
      <c r="O7" s="130">
        <v>56</v>
      </c>
      <c r="P7" s="126">
        <f t="shared" ref="P7:P20" si="3">SUM(K7:O7)</f>
        <v>2198</v>
      </c>
      <c r="Q7" s="126">
        <v>0</v>
      </c>
      <c r="R7" s="129">
        <v>67827</v>
      </c>
      <c r="S7" s="125">
        <v>349384</v>
      </c>
      <c r="T7" s="125">
        <v>168541</v>
      </c>
      <c r="U7" s="125">
        <v>79274</v>
      </c>
      <c r="V7" s="126">
        <f t="shared" si="1"/>
        <v>665026</v>
      </c>
      <c r="W7" s="127">
        <v>75080</v>
      </c>
      <c r="X7" s="125">
        <v>358659</v>
      </c>
      <c r="Y7" s="125">
        <v>150584</v>
      </c>
      <c r="Z7" s="128">
        <v>72412</v>
      </c>
      <c r="AA7" s="126">
        <f t="shared" si="2"/>
        <v>656735</v>
      </c>
      <c r="AD7" s="99"/>
      <c r="AE7" s="99"/>
      <c r="ER7" s="90"/>
      <c r="ES7" s="90"/>
      <c r="ET7" s="90"/>
      <c r="EU7" s="90"/>
      <c r="EV7" s="90"/>
      <c r="EW7" s="90"/>
    </row>
    <row r="8" spans="1:153" ht="27" customHeight="1" x14ac:dyDescent="0.25">
      <c r="A8" s="96">
        <v>4</v>
      </c>
      <c r="B8" s="96" t="s">
        <v>59</v>
      </c>
      <c r="C8" s="96" t="s">
        <v>80</v>
      </c>
      <c r="D8" s="105" t="s">
        <v>190</v>
      </c>
      <c r="E8" s="132">
        <v>698</v>
      </c>
      <c r="F8" s="125">
        <v>815</v>
      </c>
      <c r="G8" s="125">
        <v>20</v>
      </c>
      <c r="H8" s="254">
        <v>20</v>
      </c>
      <c r="I8" s="130">
        <v>41</v>
      </c>
      <c r="J8" s="131">
        <f t="shared" si="0"/>
        <v>1594</v>
      </c>
      <c r="K8" s="132">
        <v>698</v>
      </c>
      <c r="L8" s="125">
        <v>815</v>
      </c>
      <c r="M8" s="125">
        <v>20</v>
      </c>
      <c r="N8" s="254">
        <v>20</v>
      </c>
      <c r="O8" s="130">
        <v>41</v>
      </c>
      <c r="P8" s="126">
        <f t="shared" si="3"/>
        <v>1594</v>
      </c>
      <c r="Q8" s="126">
        <v>0</v>
      </c>
      <c r="R8" s="129">
        <v>3512</v>
      </c>
      <c r="S8" s="125">
        <v>175259</v>
      </c>
      <c r="T8" s="125">
        <v>32613</v>
      </c>
      <c r="U8" s="125">
        <v>32182</v>
      </c>
      <c r="V8" s="126">
        <f t="shared" si="1"/>
        <v>243566</v>
      </c>
      <c r="W8" s="127">
        <v>38780</v>
      </c>
      <c r="X8" s="125">
        <v>175951</v>
      </c>
      <c r="Y8" s="125">
        <v>32621</v>
      </c>
      <c r="Z8" s="125">
        <v>32324</v>
      </c>
      <c r="AA8" s="126">
        <f t="shared" si="2"/>
        <v>279676</v>
      </c>
      <c r="ER8" s="90"/>
      <c r="ES8" s="90"/>
      <c r="ET8" s="90"/>
      <c r="EU8" s="90"/>
      <c r="EV8" s="90"/>
      <c r="EW8" s="90"/>
    </row>
    <row r="9" spans="1:153" ht="27" customHeight="1" x14ac:dyDescent="0.25">
      <c r="A9" s="96">
        <v>5</v>
      </c>
      <c r="B9" s="96" t="s">
        <v>61</v>
      </c>
      <c r="C9" s="96" t="s">
        <v>89</v>
      </c>
      <c r="D9" s="105" t="s">
        <v>191</v>
      </c>
      <c r="E9" s="130">
        <v>973</v>
      </c>
      <c r="F9" s="125">
        <v>1076</v>
      </c>
      <c r="G9" s="125">
        <v>37</v>
      </c>
      <c r="H9" s="254">
        <v>11</v>
      </c>
      <c r="I9" s="130">
        <v>65</v>
      </c>
      <c r="J9" s="131">
        <f t="shared" si="0"/>
        <v>2162</v>
      </c>
      <c r="K9" s="132">
        <v>973</v>
      </c>
      <c r="L9" s="125">
        <v>1076</v>
      </c>
      <c r="M9" s="125">
        <v>37</v>
      </c>
      <c r="N9" s="125">
        <v>11</v>
      </c>
      <c r="O9" s="130">
        <v>65</v>
      </c>
      <c r="P9" s="126">
        <f t="shared" si="3"/>
        <v>2162</v>
      </c>
      <c r="Q9" s="126">
        <v>0</v>
      </c>
      <c r="R9" s="129">
        <v>10492</v>
      </c>
      <c r="S9" s="125">
        <v>202774</v>
      </c>
      <c r="T9" s="125">
        <v>111488</v>
      </c>
      <c r="U9" s="125">
        <v>15006</v>
      </c>
      <c r="V9" s="126">
        <f t="shared" si="1"/>
        <v>339760</v>
      </c>
      <c r="W9" s="129">
        <v>73275</v>
      </c>
      <c r="X9" s="125">
        <v>202893</v>
      </c>
      <c r="Y9" s="125">
        <v>105216</v>
      </c>
      <c r="Z9" s="125">
        <v>15258</v>
      </c>
      <c r="AA9" s="126">
        <f t="shared" si="2"/>
        <v>396642</v>
      </c>
      <c r="ES9" s="90"/>
      <c r="ET9" s="90"/>
      <c r="EU9" s="90"/>
      <c r="EV9" s="90"/>
      <c r="EW9" s="90"/>
    </row>
    <row r="10" spans="1:153" ht="27" customHeight="1" x14ac:dyDescent="0.25">
      <c r="A10" s="96">
        <v>6</v>
      </c>
      <c r="B10" s="96" t="s">
        <v>100</v>
      </c>
      <c r="C10" s="96" t="s">
        <v>82</v>
      </c>
      <c r="D10" s="105" t="s">
        <v>192</v>
      </c>
      <c r="E10" s="130">
        <v>959</v>
      </c>
      <c r="F10" s="125">
        <v>991</v>
      </c>
      <c r="G10" s="125">
        <v>27</v>
      </c>
      <c r="H10" s="254">
        <v>12</v>
      </c>
      <c r="I10" s="130">
        <v>36</v>
      </c>
      <c r="J10" s="131">
        <f t="shared" si="0"/>
        <v>2025</v>
      </c>
      <c r="K10" s="132">
        <v>959</v>
      </c>
      <c r="L10" s="125">
        <v>980</v>
      </c>
      <c r="M10" s="125">
        <v>26</v>
      </c>
      <c r="N10" s="125">
        <v>12</v>
      </c>
      <c r="O10" s="130">
        <v>36</v>
      </c>
      <c r="P10" s="126">
        <f t="shared" si="3"/>
        <v>2013</v>
      </c>
      <c r="Q10" s="126">
        <v>12</v>
      </c>
      <c r="R10" s="129">
        <v>5435</v>
      </c>
      <c r="S10" s="127">
        <v>189416</v>
      </c>
      <c r="T10" s="125">
        <v>22295</v>
      </c>
      <c r="U10" s="125">
        <v>36371</v>
      </c>
      <c r="V10" s="126">
        <f t="shared" si="1"/>
        <v>253517</v>
      </c>
      <c r="W10" s="129">
        <v>55335</v>
      </c>
      <c r="X10" s="125">
        <v>195034</v>
      </c>
      <c r="Y10" s="125">
        <v>18644</v>
      </c>
      <c r="Z10" s="125">
        <v>32920</v>
      </c>
      <c r="AA10" s="126">
        <f t="shared" si="2"/>
        <v>301933</v>
      </c>
      <c r="ES10" s="90"/>
      <c r="ET10" s="90"/>
      <c r="EU10" s="90"/>
      <c r="EV10" s="90"/>
      <c r="EW10" s="90"/>
    </row>
    <row r="11" spans="1:153" ht="27" customHeight="1" x14ac:dyDescent="0.25">
      <c r="A11" s="96">
        <v>7</v>
      </c>
      <c r="B11" s="96" t="s">
        <v>62</v>
      </c>
      <c r="C11" s="96" t="s">
        <v>63</v>
      </c>
      <c r="D11" s="105" t="s">
        <v>193</v>
      </c>
      <c r="E11" s="132">
        <v>985</v>
      </c>
      <c r="F11" s="125">
        <v>501</v>
      </c>
      <c r="G11" s="125">
        <v>16</v>
      </c>
      <c r="H11" s="254">
        <v>6</v>
      </c>
      <c r="I11" s="130">
        <v>39</v>
      </c>
      <c r="J11" s="131">
        <f t="shared" si="0"/>
        <v>1547</v>
      </c>
      <c r="K11" s="132">
        <v>985</v>
      </c>
      <c r="L11" s="125">
        <v>497</v>
      </c>
      <c r="M11" s="125">
        <v>16</v>
      </c>
      <c r="N11" s="125">
        <v>6</v>
      </c>
      <c r="O11" s="130">
        <v>39</v>
      </c>
      <c r="P11" s="126">
        <f t="shared" si="3"/>
        <v>1543</v>
      </c>
      <c r="Q11" s="126">
        <v>4</v>
      </c>
      <c r="R11" s="129">
        <v>5270</v>
      </c>
      <c r="S11" s="127">
        <v>80221</v>
      </c>
      <c r="T11" s="125">
        <v>53802</v>
      </c>
      <c r="U11" s="125">
        <v>16703</v>
      </c>
      <c r="V11" s="126">
        <f t="shared" si="1"/>
        <v>155996</v>
      </c>
      <c r="W11" s="130">
        <v>46997</v>
      </c>
      <c r="X11" s="129">
        <v>80392</v>
      </c>
      <c r="Y11" s="125">
        <v>50704</v>
      </c>
      <c r="Z11" s="125">
        <v>14923</v>
      </c>
      <c r="AA11" s="126">
        <f t="shared" si="2"/>
        <v>193016</v>
      </c>
      <c r="ES11" s="90"/>
      <c r="ET11" s="90"/>
      <c r="EU11" s="90"/>
      <c r="EV11" s="90"/>
      <c r="EW11" s="90"/>
    </row>
    <row r="12" spans="1:153" ht="27" customHeight="1" x14ac:dyDescent="0.25">
      <c r="A12" s="96">
        <v>8</v>
      </c>
      <c r="B12" s="97" t="s">
        <v>58</v>
      </c>
      <c r="C12" s="96" t="s">
        <v>109</v>
      </c>
      <c r="D12" s="105" t="s">
        <v>194</v>
      </c>
      <c r="E12" s="132">
        <v>984</v>
      </c>
      <c r="F12" s="125">
        <v>977</v>
      </c>
      <c r="G12" s="125">
        <v>38</v>
      </c>
      <c r="H12" s="254">
        <v>10</v>
      </c>
      <c r="I12" s="130">
        <v>47</v>
      </c>
      <c r="J12" s="131">
        <f t="shared" si="0"/>
        <v>2056</v>
      </c>
      <c r="K12" s="132">
        <v>984</v>
      </c>
      <c r="L12" s="125">
        <v>971</v>
      </c>
      <c r="M12" s="125">
        <v>38</v>
      </c>
      <c r="N12" s="125">
        <v>10</v>
      </c>
      <c r="O12" s="130">
        <v>47</v>
      </c>
      <c r="P12" s="126">
        <f>SUM(K12:O12)</f>
        <v>2050</v>
      </c>
      <c r="Q12" s="126">
        <v>6</v>
      </c>
      <c r="R12" s="124">
        <v>13697</v>
      </c>
      <c r="S12" s="127">
        <v>179731</v>
      </c>
      <c r="T12" s="125">
        <v>110734</v>
      </c>
      <c r="U12" s="125">
        <v>14023</v>
      </c>
      <c r="V12" s="126">
        <f t="shared" si="1"/>
        <v>318185</v>
      </c>
      <c r="W12" s="124">
        <v>31548</v>
      </c>
      <c r="X12" s="129">
        <v>181532</v>
      </c>
      <c r="Y12" s="125">
        <v>106936</v>
      </c>
      <c r="Z12" s="125">
        <v>11701</v>
      </c>
      <c r="AA12" s="126">
        <f t="shared" si="2"/>
        <v>331717</v>
      </c>
      <c r="ES12" s="90"/>
      <c r="ET12" s="90"/>
      <c r="EU12" s="90"/>
      <c r="EV12" s="90"/>
      <c r="EW12" s="90"/>
    </row>
    <row r="13" spans="1:153" ht="27" customHeight="1" x14ac:dyDescent="0.25">
      <c r="A13" s="96">
        <v>9</v>
      </c>
      <c r="B13" s="96" t="s">
        <v>79</v>
      </c>
      <c r="C13" s="96" t="s">
        <v>111</v>
      </c>
      <c r="D13" s="105" t="s">
        <v>195</v>
      </c>
      <c r="E13" s="132">
        <v>1009</v>
      </c>
      <c r="F13" s="125">
        <v>1145</v>
      </c>
      <c r="G13" s="125">
        <v>12</v>
      </c>
      <c r="H13" s="254">
        <v>9</v>
      </c>
      <c r="I13" s="130">
        <v>89</v>
      </c>
      <c r="J13" s="131">
        <f t="shared" si="0"/>
        <v>2264</v>
      </c>
      <c r="K13" s="132">
        <v>1009</v>
      </c>
      <c r="L13" s="125">
        <v>1145</v>
      </c>
      <c r="M13" s="125">
        <v>12</v>
      </c>
      <c r="N13" s="125">
        <v>9</v>
      </c>
      <c r="O13" s="130">
        <v>89</v>
      </c>
      <c r="P13" s="126">
        <f t="shared" si="3"/>
        <v>2264</v>
      </c>
      <c r="Q13" s="126">
        <v>0</v>
      </c>
      <c r="R13" s="124">
        <v>5634</v>
      </c>
      <c r="S13" s="125">
        <v>213785</v>
      </c>
      <c r="T13" s="125">
        <v>68590</v>
      </c>
      <c r="U13" s="125">
        <v>23073</v>
      </c>
      <c r="V13" s="126">
        <f t="shared" si="1"/>
        <v>311082</v>
      </c>
      <c r="W13" s="124">
        <v>57753</v>
      </c>
      <c r="X13" s="129">
        <v>224077</v>
      </c>
      <c r="Y13" s="125">
        <v>70535</v>
      </c>
      <c r="Z13" s="125">
        <v>23502</v>
      </c>
      <c r="AA13" s="126">
        <f t="shared" si="2"/>
        <v>375867</v>
      </c>
      <c r="ES13" s="90"/>
      <c r="ET13" s="90"/>
      <c r="EU13" s="90"/>
      <c r="EV13" s="90"/>
      <c r="EW13" s="90"/>
    </row>
    <row r="14" spans="1:153" ht="27" customHeight="1" x14ac:dyDescent="0.25">
      <c r="A14" s="96">
        <v>10</v>
      </c>
      <c r="B14" s="96" t="s">
        <v>60</v>
      </c>
      <c r="C14" s="96" t="s">
        <v>110</v>
      </c>
      <c r="D14" s="105" t="s">
        <v>196</v>
      </c>
      <c r="E14" s="132">
        <v>1045</v>
      </c>
      <c r="F14" s="125">
        <v>726</v>
      </c>
      <c r="G14" s="125">
        <v>33</v>
      </c>
      <c r="H14" s="254">
        <v>20</v>
      </c>
      <c r="I14" s="130">
        <v>33</v>
      </c>
      <c r="J14" s="131">
        <f t="shared" si="0"/>
        <v>1857</v>
      </c>
      <c r="K14" s="132">
        <v>1045</v>
      </c>
      <c r="L14" s="125">
        <v>720</v>
      </c>
      <c r="M14" s="125">
        <v>33</v>
      </c>
      <c r="N14" s="125">
        <v>20</v>
      </c>
      <c r="O14" s="130">
        <v>33</v>
      </c>
      <c r="P14" s="126">
        <f t="shared" si="3"/>
        <v>1851</v>
      </c>
      <c r="Q14" s="126">
        <v>6</v>
      </c>
      <c r="R14" s="129">
        <v>7748</v>
      </c>
      <c r="S14" s="127">
        <v>131711</v>
      </c>
      <c r="T14" s="125">
        <v>78163</v>
      </c>
      <c r="U14" s="125">
        <v>27328</v>
      </c>
      <c r="V14" s="126">
        <f t="shared" si="1"/>
        <v>244950</v>
      </c>
      <c r="W14" s="129">
        <v>29278</v>
      </c>
      <c r="X14" s="125">
        <v>132274</v>
      </c>
      <c r="Y14" s="125">
        <v>78269</v>
      </c>
      <c r="Z14" s="125">
        <v>23459</v>
      </c>
      <c r="AA14" s="126">
        <f t="shared" si="2"/>
        <v>263280</v>
      </c>
      <c r="AD14" s="89" t="s">
        <v>113</v>
      </c>
      <c r="ES14" s="90"/>
      <c r="ET14" s="90"/>
      <c r="EU14" s="90"/>
      <c r="EV14" s="90"/>
      <c r="EW14" s="90"/>
    </row>
    <row r="15" spans="1:153" ht="27" customHeight="1" x14ac:dyDescent="0.25">
      <c r="A15" s="96">
        <v>11</v>
      </c>
      <c r="B15" s="96" t="s">
        <v>101</v>
      </c>
      <c r="C15" s="96" t="s">
        <v>104</v>
      </c>
      <c r="D15" s="105" t="s">
        <v>197</v>
      </c>
      <c r="E15" s="132">
        <v>644</v>
      </c>
      <c r="F15" s="125">
        <v>1122</v>
      </c>
      <c r="G15" s="125">
        <v>44</v>
      </c>
      <c r="H15" s="254">
        <v>12</v>
      </c>
      <c r="I15" s="130">
        <v>42</v>
      </c>
      <c r="J15" s="131">
        <f t="shared" si="0"/>
        <v>1864</v>
      </c>
      <c r="K15" s="132">
        <v>644</v>
      </c>
      <c r="L15" s="125">
        <v>1122</v>
      </c>
      <c r="M15" s="125">
        <v>44</v>
      </c>
      <c r="N15" s="125">
        <v>12</v>
      </c>
      <c r="O15" s="130">
        <v>42</v>
      </c>
      <c r="P15" s="126">
        <f t="shared" si="3"/>
        <v>1864</v>
      </c>
      <c r="Q15" s="126">
        <v>0</v>
      </c>
      <c r="R15" s="129">
        <v>9095</v>
      </c>
      <c r="S15" s="127">
        <v>263342</v>
      </c>
      <c r="T15" s="125">
        <v>88380</v>
      </c>
      <c r="U15" s="125">
        <v>27963</v>
      </c>
      <c r="V15" s="126">
        <f t="shared" si="1"/>
        <v>388780</v>
      </c>
      <c r="W15" s="130">
        <v>51901</v>
      </c>
      <c r="X15" s="125">
        <v>272794</v>
      </c>
      <c r="Y15" s="125">
        <v>88756</v>
      </c>
      <c r="Z15" s="125">
        <v>29054</v>
      </c>
      <c r="AA15" s="126">
        <f t="shared" si="2"/>
        <v>442505</v>
      </c>
      <c r="ES15" s="90"/>
      <c r="ET15" s="90"/>
      <c r="EU15" s="90"/>
      <c r="EV15" s="90"/>
      <c r="EW15" s="90"/>
    </row>
    <row r="16" spans="1:153" ht="27" customHeight="1" x14ac:dyDescent="0.25">
      <c r="A16" s="96">
        <v>12</v>
      </c>
      <c r="B16" s="96" t="s">
        <v>69</v>
      </c>
      <c r="C16" s="96" t="s">
        <v>81</v>
      </c>
      <c r="D16" s="105" t="s">
        <v>199</v>
      </c>
      <c r="E16" s="132">
        <v>1114</v>
      </c>
      <c r="F16" s="125">
        <v>988</v>
      </c>
      <c r="G16" s="125">
        <v>77</v>
      </c>
      <c r="H16" s="254">
        <v>13</v>
      </c>
      <c r="I16" s="130">
        <v>54</v>
      </c>
      <c r="J16" s="131">
        <v>2246</v>
      </c>
      <c r="K16" s="132">
        <v>1114</v>
      </c>
      <c r="L16" s="125">
        <v>981</v>
      </c>
      <c r="M16" s="125">
        <v>76</v>
      </c>
      <c r="N16" s="125">
        <v>13</v>
      </c>
      <c r="O16" s="130">
        <v>54</v>
      </c>
      <c r="P16" s="126">
        <f t="shared" si="3"/>
        <v>2238</v>
      </c>
      <c r="Q16" s="126">
        <v>8</v>
      </c>
      <c r="R16" s="124">
        <v>14279</v>
      </c>
      <c r="S16" s="127">
        <v>192791</v>
      </c>
      <c r="T16" s="125">
        <v>96330.85</v>
      </c>
      <c r="U16" s="125">
        <v>37829</v>
      </c>
      <c r="V16" s="126">
        <f t="shared" si="1"/>
        <v>341229.85</v>
      </c>
      <c r="W16" s="130">
        <v>51448</v>
      </c>
      <c r="X16" s="125">
        <v>194179</v>
      </c>
      <c r="Y16" s="125">
        <v>77026</v>
      </c>
      <c r="Z16" s="125">
        <v>36560</v>
      </c>
      <c r="AA16" s="126">
        <f t="shared" si="2"/>
        <v>359213</v>
      </c>
      <c r="ES16" s="90"/>
      <c r="ET16" s="90"/>
      <c r="EU16" s="90"/>
      <c r="EV16" s="90"/>
      <c r="EW16" s="90"/>
    </row>
    <row r="17" spans="1:153" ht="27" customHeight="1" x14ac:dyDescent="0.25">
      <c r="A17" s="96">
        <v>13</v>
      </c>
      <c r="B17" s="97" t="s">
        <v>137</v>
      </c>
      <c r="C17" s="96" t="s">
        <v>272</v>
      </c>
      <c r="D17" s="105" t="s">
        <v>198</v>
      </c>
      <c r="E17" s="132">
        <v>834</v>
      </c>
      <c r="F17" s="125">
        <v>1175</v>
      </c>
      <c r="G17" s="125">
        <v>145</v>
      </c>
      <c r="H17" s="254">
        <v>10</v>
      </c>
      <c r="I17" s="130">
        <v>44</v>
      </c>
      <c r="J17" s="131">
        <f t="shared" si="0"/>
        <v>2208</v>
      </c>
      <c r="K17" s="132">
        <v>834</v>
      </c>
      <c r="L17" s="125">
        <v>1174</v>
      </c>
      <c r="M17" s="125">
        <v>145</v>
      </c>
      <c r="N17" s="125">
        <v>10</v>
      </c>
      <c r="O17" s="130">
        <v>44</v>
      </c>
      <c r="P17" s="126">
        <f t="shared" si="3"/>
        <v>2207</v>
      </c>
      <c r="Q17" s="126">
        <v>0</v>
      </c>
      <c r="R17" s="129">
        <v>28828</v>
      </c>
      <c r="S17" s="127">
        <v>284384</v>
      </c>
      <c r="T17" s="125">
        <v>136935.14000000001</v>
      </c>
      <c r="U17" s="125">
        <v>30365</v>
      </c>
      <c r="V17" s="126">
        <f t="shared" si="1"/>
        <v>480512.14</v>
      </c>
      <c r="W17" s="129">
        <v>40490</v>
      </c>
      <c r="X17" s="125">
        <v>289476</v>
      </c>
      <c r="Y17" s="125">
        <v>107620</v>
      </c>
      <c r="Z17" s="125">
        <v>24489</v>
      </c>
      <c r="AA17" s="126">
        <f t="shared" si="2"/>
        <v>462075</v>
      </c>
      <c r="ES17" s="90"/>
      <c r="ET17" s="90"/>
      <c r="EU17" s="90"/>
      <c r="EV17" s="90"/>
      <c r="EW17" s="90"/>
    </row>
    <row r="18" spans="1:153" ht="27" customHeight="1" x14ac:dyDescent="0.25">
      <c r="A18" s="96">
        <v>14</v>
      </c>
      <c r="B18" s="97" t="s">
        <v>115</v>
      </c>
      <c r="C18" s="96" t="s">
        <v>121</v>
      </c>
      <c r="D18" s="105" t="s">
        <v>200</v>
      </c>
      <c r="E18" s="132">
        <v>669</v>
      </c>
      <c r="F18" s="125">
        <v>846</v>
      </c>
      <c r="G18" s="125">
        <v>15</v>
      </c>
      <c r="H18" s="254">
        <v>11</v>
      </c>
      <c r="I18" s="130">
        <v>25</v>
      </c>
      <c r="J18" s="131">
        <f t="shared" si="0"/>
        <v>1566</v>
      </c>
      <c r="K18" s="246">
        <v>669</v>
      </c>
      <c r="L18" s="246">
        <v>841</v>
      </c>
      <c r="M18" s="246">
        <v>15</v>
      </c>
      <c r="N18" s="246">
        <v>11</v>
      </c>
      <c r="O18" s="130">
        <v>25</v>
      </c>
      <c r="P18" s="126">
        <f t="shared" si="3"/>
        <v>1561</v>
      </c>
      <c r="Q18" s="126">
        <f>J18-P18</f>
        <v>5</v>
      </c>
      <c r="R18" s="129">
        <v>8205</v>
      </c>
      <c r="S18" s="125">
        <v>168731</v>
      </c>
      <c r="T18" s="125">
        <v>26883</v>
      </c>
      <c r="U18" s="125">
        <v>5284</v>
      </c>
      <c r="V18" s="126">
        <f t="shared" si="1"/>
        <v>209103</v>
      </c>
      <c r="W18" s="124">
        <v>41179</v>
      </c>
      <c r="X18" s="125">
        <v>208053</v>
      </c>
      <c r="Y18" s="125">
        <v>27099</v>
      </c>
      <c r="Z18" s="125">
        <v>8572</v>
      </c>
      <c r="AA18" s="126">
        <f t="shared" si="2"/>
        <v>284903</v>
      </c>
      <c r="ES18" s="90"/>
      <c r="ET18" s="90"/>
      <c r="EU18" s="90"/>
      <c r="EV18" s="90"/>
      <c r="EW18" s="90"/>
    </row>
    <row r="19" spans="1:153" ht="27" customHeight="1" x14ac:dyDescent="0.25">
      <c r="A19" s="96">
        <v>15</v>
      </c>
      <c r="B19" s="96" t="s">
        <v>99</v>
      </c>
      <c r="C19" s="96" t="s">
        <v>83</v>
      </c>
      <c r="D19" s="105" t="s">
        <v>201</v>
      </c>
      <c r="E19" s="247">
        <v>987</v>
      </c>
      <c r="F19" s="248">
        <v>1458</v>
      </c>
      <c r="G19" s="248">
        <v>216</v>
      </c>
      <c r="H19" s="248">
        <v>29</v>
      </c>
      <c r="I19" s="249">
        <v>87</v>
      </c>
      <c r="J19" s="131">
        <f t="shared" si="0"/>
        <v>2777</v>
      </c>
      <c r="K19" s="250">
        <v>987</v>
      </c>
      <c r="L19" s="250">
        <v>1454</v>
      </c>
      <c r="M19" s="250">
        <v>215</v>
      </c>
      <c r="N19" s="250">
        <v>29</v>
      </c>
      <c r="O19" s="249">
        <v>87</v>
      </c>
      <c r="P19" s="126">
        <f t="shared" si="3"/>
        <v>2772</v>
      </c>
      <c r="Q19" s="901">
        <v>5</v>
      </c>
      <c r="R19" s="251">
        <v>35704</v>
      </c>
      <c r="S19" s="248">
        <v>336360</v>
      </c>
      <c r="T19" s="248">
        <v>174301</v>
      </c>
      <c r="U19" s="248">
        <v>125601</v>
      </c>
      <c r="V19" s="126">
        <f t="shared" si="1"/>
        <v>671966</v>
      </c>
      <c r="W19" s="251">
        <v>120785</v>
      </c>
      <c r="X19" s="255">
        <v>325431</v>
      </c>
      <c r="Y19" s="255">
        <v>151290</v>
      </c>
      <c r="Z19" s="255">
        <v>124279</v>
      </c>
      <c r="AA19" s="126">
        <f t="shared" si="2"/>
        <v>721785</v>
      </c>
      <c r="ER19" s="90"/>
      <c r="ES19" s="90"/>
      <c r="ET19" s="90"/>
      <c r="EU19" s="90"/>
      <c r="EV19" s="90"/>
      <c r="EW19" s="90"/>
    </row>
    <row r="20" spans="1:153" ht="27" customHeight="1" x14ac:dyDescent="0.25">
      <c r="A20" s="96">
        <v>16</v>
      </c>
      <c r="B20" s="97" t="s">
        <v>131</v>
      </c>
      <c r="C20" s="96" t="s">
        <v>112</v>
      </c>
      <c r="D20" s="105" t="s">
        <v>202</v>
      </c>
      <c r="E20" s="247">
        <v>733</v>
      </c>
      <c r="F20" s="248">
        <v>1051</v>
      </c>
      <c r="G20" s="248">
        <v>76</v>
      </c>
      <c r="H20" s="248">
        <v>9</v>
      </c>
      <c r="I20" s="249">
        <v>52</v>
      </c>
      <c r="J20" s="131">
        <f t="shared" si="0"/>
        <v>1921</v>
      </c>
      <c r="K20" s="250">
        <v>733</v>
      </c>
      <c r="L20" s="250">
        <v>1049</v>
      </c>
      <c r="M20" s="250">
        <v>76</v>
      </c>
      <c r="N20" s="250">
        <v>9</v>
      </c>
      <c r="O20" s="249">
        <v>52</v>
      </c>
      <c r="P20" s="126">
        <f t="shared" si="3"/>
        <v>1919</v>
      </c>
      <c r="Q20" s="901">
        <v>0</v>
      </c>
      <c r="R20" s="251">
        <v>14091</v>
      </c>
      <c r="S20" s="248">
        <v>195018</v>
      </c>
      <c r="T20" s="248">
        <v>97100</v>
      </c>
      <c r="U20" s="248">
        <v>10270</v>
      </c>
      <c r="V20" s="126">
        <f t="shared" si="1"/>
        <v>316479</v>
      </c>
      <c r="W20" s="251">
        <v>58408</v>
      </c>
      <c r="X20" s="256">
        <v>205352</v>
      </c>
      <c r="Y20" s="256">
        <v>97849</v>
      </c>
      <c r="Z20" s="256">
        <v>10737</v>
      </c>
      <c r="AA20" s="126">
        <f t="shared" si="2"/>
        <v>372346</v>
      </c>
      <c r="ER20" s="90"/>
      <c r="ES20" s="90"/>
      <c r="ET20" s="90"/>
      <c r="EU20" s="90"/>
      <c r="EV20" s="90"/>
      <c r="EW20" s="90"/>
    </row>
    <row r="21" spans="1:153" x14ac:dyDescent="0.25">
      <c r="H21" s="95"/>
      <c r="Q21" s="92"/>
      <c r="R21" s="89"/>
      <c r="U21" s="93"/>
      <c r="V21" s="94"/>
      <c r="W21" s="89"/>
      <c r="EW21" s="90"/>
    </row>
    <row r="22" spans="1:153" x14ac:dyDescent="0.25">
      <c r="R22" s="101"/>
    </row>
    <row r="23" spans="1:153" x14ac:dyDescent="0.25">
      <c r="R23" s="101"/>
    </row>
  </sheetData>
  <sortState ref="A6:AC21">
    <sortCondition ref="B6:B21"/>
  </sortState>
  <mergeCells count="10">
    <mergeCell ref="B2:AA2"/>
    <mergeCell ref="A1:AA1"/>
    <mergeCell ref="K3:P3"/>
    <mergeCell ref="R3:V3"/>
    <mergeCell ref="W3:AA3"/>
    <mergeCell ref="A3:A4"/>
    <mergeCell ref="B3:B4"/>
    <mergeCell ref="C3:C4"/>
    <mergeCell ref="D3:D4"/>
    <mergeCell ref="E3:J3"/>
  </mergeCells>
  <printOptions horizontalCentered="1"/>
  <pageMargins left="0" right="0" top="1" bottom="0.5" header="0.3" footer="0.3"/>
  <pageSetup paperSize="9" scale="5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9"/>
  <sheetViews>
    <sheetView topLeftCell="A7" workbookViewId="0">
      <selection activeCell="L28" sqref="L28:L30"/>
    </sheetView>
  </sheetViews>
  <sheetFormatPr defaultRowHeight="15" x14ac:dyDescent="0.25"/>
  <cols>
    <col min="1" max="1" width="12.85546875" style="116" customWidth="1"/>
    <col min="2" max="2" width="10.5703125" style="116" customWidth="1"/>
    <col min="3" max="3" width="7" style="111" bestFit="1" customWidth="1"/>
    <col min="4" max="4" width="9.7109375" style="111" bestFit="1" customWidth="1"/>
    <col min="5" max="5" width="8.42578125" style="111" bestFit="1" customWidth="1"/>
    <col min="6" max="6" width="10.42578125" style="111" bestFit="1" customWidth="1"/>
    <col min="7" max="7" width="7" style="111" bestFit="1" customWidth="1"/>
    <col min="8" max="8" width="7.5703125" style="111" bestFit="1" customWidth="1"/>
    <col min="9" max="10" width="9" style="111" bestFit="1" customWidth="1"/>
    <col min="11" max="11" width="9" style="111" customWidth="1"/>
    <col min="12" max="12" width="9.140625" style="111" bestFit="1" customWidth="1"/>
    <col min="13" max="13" width="8" style="111" bestFit="1" customWidth="1"/>
    <col min="14" max="14" width="6" style="111" bestFit="1" customWidth="1"/>
    <col min="15" max="15" width="9" style="111" bestFit="1" customWidth="1"/>
    <col min="16" max="16" width="7.5703125" style="111" bestFit="1" customWidth="1"/>
    <col min="17" max="17" width="9" style="111" bestFit="1" customWidth="1"/>
    <col min="18" max="18" width="7.85546875" style="111" bestFit="1" customWidth="1"/>
    <col min="19" max="19" width="9" style="111" bestFit="1" customWidth="1"/>
    <col min="20" max="16384" width="9.140625" style="111"/>
  </cols>
  <sheetData>
    <row r="1" spans="1:19" s="118" customFormat="1" ht="15.75" x14ac:dyDescent="0.25">
      <c r="A1" s="898" t="s">
        <v>219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9" t="s">
        <v>226</v>
      </c>
      <c r="S1" s="899"/>
    </row>
    <row r="2" spans="1:19" s="108" customFormat="1" ht="30" x14ac:dyDescent="0.25">
      <c r="A2" s="107" t="s">
        <v>138</v>
      </c>
      <c r="B2" s="121" t="s">
        <v>139</v>
      </c>
      <c r="C2" s="107" t="s">
        <v>95</v>
      </c>
      <c r="D2" s="107" t="s">
        <v>220</v>
      </c>
      <c r="E2" s="107" t="s">
        <v>140</v>
      </c>
      <c r="F2" s="107" t="s">
        <v>141</v>
      </c>
      <c r="G2" s="107" t="s">
        <v>96</v>
      </c>
      <c r="H2" s="107" t="s">
        <v>227</v>
      </c>
      <c r="I2" s="107" t="s">
        <v>228</v>
      </c>
      <c r="J2" s="107" t="s">
        <v>94</v>
      </c>
      <c r="K2" s="107" t="s">
        <v>229</v>
      </c>
      <c r="L2" s="107" t="s">
        <v>117</v>
      </c>
      <c r="M2" s="107" t="s">
        <v>230</v>
      </c>
      <c r="N2" s="107" t="s">
        <v>118</v>
      </c>
      <c r="O2" s="107" t="s">
        <v>119</v>
      </c>
      <c r="P2" s="107" t="s">
        <v>221</v>
      </c>
      <c r="Q2" s="107" t="s">
        <v>142</v>
      </c>
      <c r="R2" s="107" t="s">
        <v>143</v>
      </c>
      <c r="S2" s="107" t="s">
        <v>231</v>
      </c>
    </row>
    <row r="3" spans="1:19" ht="15" customHeight="1" x14ac:dyDescent="0.25">
      <c r="A3" s="900" t="s">
        <v>232</v>
      </c>
      <c r="B3" s="900" t="s">
        <v>144</v>
      </c>
      <c r="C3" s="117" t="s">
        <v>132</v>
      </c>
      <c r="D3" s="117">
        <f>+'[1]PIVTBL PASTE'!B3</f>
        <v>301</v>
      </c>
      <c r="E3" s="117">
        <f>+'[1]PIVTBL PASTE'!C3</f>
        <v>301</v>
      </c>
      <c r="F3" s="117">
        <f>+'[1]PIVTBL PASTE'!D3</f>
        <v>301</v>
      </c>
      <c r="G3" s="117">
        <f>+'[1]PIVTBL PASTE'!E3</f>
        <v>4998</v>
      </c>
      <c r="H3" s="117"/>
      <c r="I3" s="117"/>
      <c r="J3" s="109">
        <f>+'[1]PIVTBL PASTE'!F3</f>
        <v>575595.71</v>
      </c>
      <c r="K3" s="109">
        <f>+J3-I3</f>
        <v>575595.71</v>
      </c>
      <c r="L3" s="109">
        <f>+'[1]PIVTBL PASTE'!G3</f>
        <v>48283.14</v>
      </c>
      <c r="M3" s="109">
        <f>+'[1]PIVTBL PASTE'!H3</f>
        <v>19042</v>
      </c>
      <c r="N3" s="109">
        <f>+'[1]PIVTBL PASTE'!I3</f>
        <v>40102.120000000003</v>
      </c>
      <c r="O3" s="109">
        <f>+'[1]PIVTBL PASTE'!J3</f>
        <v>564734.73</v>
      </c>
      <c r="P3" s="110">
        <f>M3/L3*100</f>
        <v>39.438197267203421</v>
      </c>
      <c r="Q3" s="109">
        <f>+L3*2</f>
        <v>96566.28</v>
      </c>
      <c r="R3" s="110">
        <f>+M3/Q3*100</f>
        <v>19.71909863360171</v>
      </c>
      <c r="S3" s="109">
        <f>+Q3-M3</f>
        <v>77524.28</v>
      </c>
    </row>
    <row r="4" spans="1:19" x14ac:dyDescent="0.25">
      <c r="A4" s="900"/>
      <c r="B4" s="900"/>
      <c r="C4" s="117" t="s">
        <v>91</v>
      </c>
      <c r="D4" s="117">
        <f>+'[1]PIVTBL PASTE'!B4</f>
        <v>860</v>
      </c>
      <c r="E4" s="117">
        <f>+'[1]PIVTBL PASTE'!C4</f>
        <v>787</v>
      </c>
      <c r="F4" s="117">
        <f>+'[1]PIVTBL PASTE'!D4</f>
        <v>787</v>
      </c>
      <c r="G4" s="117">
        <f>+'[1]PIVTBL PASTE'!E4</f>
        <v>20556</v>
      </c>
      <c r="H4" s="117">
        <v>56</v>
      </c>
      <c r="I4" s="109">
        <v>116499.46</v>
      </c>
      <c r="J4" s="109">
        <f>+'[1]PIVTBL PASTE'!F4</f>
        <v>459130.64</v>
      </c>
      <c r="K4" s="109">
        <f t="shared" ref="K4:K6" si="0">+J4-I4</f>
        <v>342631.18</v>
      </c>
      <c r="L4" s="109">
        <f>+'[1]PIVTBL PASTE'!G4</f>
        <v>153159</v>
      </c>
      <c r="M4" s="109">
        <f>+'[1]PIVTBL PASTE'!H4</f>
        <v>153800</v>
      </c>
      <c r="N4" s="109">
        <f>+'[1]PIVTBL PASTE'!I4</f>
        <v>0</v>
      </c>
      <c r="O4" s="109">
        <f>+'[1]PIVTBL PASTE'!J4</f>
        <v>458489.64</v>
      </c>
      <c r="P4" s="110">
        <f>(M4+N4)/L4*100</f>
        <v>100.41851931652728</v>
      </c>
      <c r="Q4" s="109">
        <f>+K4*20%+L4</f>
        <v>221685.236</v>
      </c>
      <c r="R4" s="110">
        <f t="shared" ref="R4:R43" si="1">+M4/Q4*100</f>
        <v>69.377646782034688</v>
      </c>
      <c r="S4" s="109">
        <f>+Q4-M4-N4</f>
        <v>67885.236000000004</v>
      </c>
    </row>
    <row r="5" spans="1:19" x14ac:dyDescent="0.25">
      <c r="A5" s="900"/>
      <c r="B5" s="900"/>
      <c r="C5" s="117" t="s">
        <v>92</v>
      </c>
      <c r="D5" s="117">
        <f>+'[1]PIVTBL PASTE'!B5</f>
        <v>16</v>
      </c>
      <c r="E5" s="117">
        <f>+'[1]PIVTBL PASTE'!C5</f>
        <v>16</v>
      </c>
      <c r="F5" s="117">
        <f>+'[1]PIVTBL PASTE'!D5</f>
        <v>16</v>
      </c>
      <c r="G5" s="117">
        <f>+'[1]PIVTBL PASTE'!E5</f>
        <v>2937</v>
      </c>
      <c r="H5" s="117"/>
      <c r="I5" s="117"/>
      <c r="J5" s="109">
        <f>+'[1]PIVTBL PASTE'!F5</f>
        <v>63343.96</v>
      </c>
      <c r="K5" s="109">
        <f t="shared" si="0"/>
        <v>63343.96</v>
      </c>
      <c r="L5" s="109">
        <f>+'[1]PIVTBL PASTE'!G5</f>
        <v>32596.04</v>
      </c>
      <c r="M5" s="109">
        <f>+'[1]PIVTBL PASTE'!H5</f>
        <v>32625</v>
      </c>
      <c r="N5" s="109">
        <f>+'[1]PIVTBL PASTE'!I5</f>
        <v>0</v>
      </c>
      <c r="O5" s="109">
        <f>+'[1]PIVTBL PASTE'!J5</f>
        <v>63315</v>
      </c>
      <c r="P5" s="110">
        <f t="shared" ref="P5:P6" si="2">(M5+N5)/L5*100</f>
        <v>100.08884514806094</v>
      </c>
      <c r="Q5" s="109">
        <f>+K5*20%+L5</f>
        <v>45264.832000000002</v>
      </c>
      <c r="R5" s="110">
        <f t="shared" si="1"/>
        <v>72.075822572367002</v>
      </c>
      <c r="S5" s="109">
        <f t="shared" ref="S5:S6" si="3">+Q5-M5-N5</f>
        <v>12639.832000000002</v>
      </c>
    </row>
    <row r="6" spans="1:19" x14ac:dyDescent="0.25">
      <c r="A6" s="900"/>
      <c r="B6" s="900"/>
      <c r="C6" s="117" t="s">
        <v>93</v>
      </c>
      <c r="D6" s="117">
        <f>+'[1]PIVTBL PASTE'!B6</f>
        <v>7</v>
      </c>
      <c r="E6" s="117">
        <f>+'[1]PIVTBL PASTE'!C6</f>
        <v>6</v>
      </c>
      <c r="F6" s="117">
        <f>+'[1]PIVTBL PASTE'!D6</f>
        <v>6</v>
      </c>
      <c r="G6" s="117">
        <f>+'[1]PIVTBL PASTE'!E6</f>
        <v>757</v>
      </c>
      <c r="H6" s="117"/>
      <c r="I6" s="117"/>
      <c r="J6" s="109">
        <f>+'[1]PIVTBL PASTE'!F6</f>
        <v>3572.35</v>
      </c>
      <c r="K6" s="109">
        <f t="shared" si="0"/>
        <v>3572.35</v>
      </c>
      <c r="L6" s="109">
        <f>+'[1]PIVTBL PASTE'!G6</f>
        <v>6887</v>
      </c>
      <c r="M6" s="109">
        <f>+'[1]PIVTBL PASTE'!H6</f>
        <v>6914</v>
      </c>
      <c r="N6" s="109">
        <f>+'[1]PIVTBL PASTE'!I6</f>
        <v>0</v>
      </c>
      <c r="O6" s="109">
        <f>+'[1]PIVTBL PASTE'!J6</f>
        <v>3545.35</v>
      </c>
      <c r="P6" s="110">
        <f t="shared" si="2"/>
        <v>100.39204297952664</v>
      </c>
      <c r="Q6" s="109">
        <f>+K6*20%+L6</f>
        <v>7601.47</v>
      </c>
      <c r="R6" s="110">
        <f t="shared" si="1"/>
        <v>90.956091387586866</v>
      </c>
      <c r="S6" s="109">
        <f t="shared" si="3"/>
        <v>687.47000000000025</v>
      </c>
    </row>
    <row r="7" spans="1:19" s="108" customFormat="1" x14ac:dyDescent="0.25">
      <c r="A7" s="897" t="s">
        <v>68</v>
      </c>
      <c r="B7" s="897"/>
      <c r="C7" s="120"/>
      <c r="D7" s="120">
        <f t="shared" ref="D7:O7" si="4">SUM(D3:D6)</f>
        <v>1184</v>
      </c>
      <c r="E7" s="120">
        <f t="shared" si="4"/>
        <v>1110</v>
      </c>
      <c r="F7" s="120">
        <f t="shared" si="4"/>
        <v>1110</v>
      </c>
      <c r="G7" s="120">
        <f t="shared" si="4"/>
        <v>29248</v>
      </c>
      <c r="H7" s="120">
        <f t="shared" si="4"/>
        <v>56</v>
      </c>
      <c r="I7" s="112">
        <f t="shared" si="4"/>
        <v>116499.46</v>
      </c>
      <c r="J7" s="112">
        <f t="shared" si="4"/>
        <v>1101642.6600000001</v>
      </c>
      <c r="K7" s="112">
        <f t="shared" si="4"/>
        <v>985143.19999999984</v>
      </c>
      <c r="L7" s="112">
        <f t="shared" si="4"/>
        <v>240925.18000000002</v>
      </c>
      <c r="M7" s="112">
        <f t="shared" si="4"/>
        <v>212381</v>
      </c>
      <c r="N7" s="112">
        <f t="shared" si="4"/>
        <v>40102.120000000003</v>
      </c>
      <c r="O7" s="112">
        <f t="shared" si="4"/>
        <v>1090084.7200000002</v>
      </c>
      <c r="P7" s="113">
        <f>M7/L7*100</f>
        <v>88.15226370278107</v>
      </c>
      <c r="Q7" s="112">
        <f>SUM(Q3:Q6)</f>
        <v>371117.81799999997</v>
      </c>
      <c r="R7" s="113">
        <f>+M7/Q7*100</f>
        <v>57.227378934416997</v>
      </c>
      <c r="S7" s="122">
        <f>SUM(S3:S6)</f>
        <v>158736.818</v>
      </c>
    </row>
    <row r="8" spans="1:19" x14ac:dyDescent="0.25">
      <c r="A8" s="900" t="s">
        <v>114</v>
      </c>
      <c r="B8" s="900" t="s">
        <v>145</v>
      </c>
      <c r="C8" s="107" t="s">
        <v>95</v>
      </c>
      <c r="D8" s="107" t="s">
        <v>220</v>
      </c>
      <c r="E8" s="107" t="s">
        <v>140</v>
      </c>
      <c r="F8" s="107" t="s">
        <v>141</v>
      </c>
      <c r="G8" s="107" t="s">
        <v>96</v>
      </c>
      <c r="H8" s="107" t="s">
        <v>227</v>
      </c>
      <c r="I8" s="107" t="s">
        <v>228</v>
      </c>
      <c r="J8" s="114" t="s">
        <v>94</v>
      </c>
      <c r="K8" s="107" t="s">
        <v>229</v>
      </c>
      <c r="L8" s="114" t="s">
        <v>117</v>
      </c>
      <c r="M8" s="107" t="s">
        <v>230</v>
      </c>
      <c r="N8" s="114" t="s">
        <v>118</v>
      </c>
      <c r="O8" s="114" t="s">
        <v>119</v>
      </c>
      <c r="P8" s="107" t="s">
        <v>221</v>
      </c>
      <c r="Q8" s="114" t="s">
        <v>142</v>
      </c>
      <c r="R8" s="107" t="s">
        <v>143</v>
      </c>
      <c r="S8" s="123" t="s">
        <v>231</v>
      </c>
    </row>
    <row r="9" spans="1:19" x14ac:dyDescent="0.25">
      <c r="A9" s="900"/>
      <c r="B9" s="900"/>
      <c r="C9" s="117" t="s">
        <v>132</v>
      </c>
      <c r="D9" s="117">
        <f>+'[1]PIVTBL PASTE'!B125</f>
        <v>474</v>
      </c>
      <c r="E9" s="117">
        <f>+'[1]PIVTBL PASTE'!C125</f>
        <v>474</v>
      </c>
      <c r="F9" s="117">
        <f>+'[1]PIVTBL PASTE'!D125</f>
        <v>474</v>
      </c>
      <c r="G9" s="117">
        <f>+'[1]PIVTBL PASTE'!E125</f>
        <v>9669</v>
      </c>
      <c r="H9" s="117"/>
      <c r="I9" s="117"/>
      <c r="J9" s="109">
        <f>+'[1]PIVTBL PASTE'!F125</f>
        <v>1550401.74</v>
      </c>
      <c r="K9" s="109">
        <f>+J9-I9</f>
        <v>1550401.74</v>
      </c>
      <c r="L9" s="109">
        <f>+'[1]PIVTBL PASTE'!G125</f>
        <v>89035.71</v>
      </c>
      <c r="M9" s="109">
        <f>+'[1]PIVTBL PASTE'!H125</f>
        <v>22252</v>
      </c>
      <c r="N9" s="109">
        <f>+'[1]PIVTBL PASTE'!I125</f>
        <v>55094.03</v>
      </c>
      <c r="O9" s="109">
        <f>+'[1]PIVTBL PASTE'!J125</f>
        <v>1562091.42</v>
      </c>
      <c r="P9" s="110">
        <f>M9/L9*100</f>
        <v>24.992219413985691</v>
      </c>
      <c r="Q9" s="109">
        <f>+L9*2</f>
        <v>178071.42</v>
      </c>
      <c r="R9" s="110">
        <f t="shared" si="1"/>
        <v>12.496109706992845</v>
      </c>
      <c r="S9" s="109">
        <f>+Q9-M9</f>
        <v>155819.42000000001</v>
      </c>
    </row>
    <row r="10" spans="1:19" x14ac:dyDescent="0.25">
      <c r="A10" s="900"/>
      <c r="B10" s="900"/>
      <c r="C10" s="117" t="s">
        <v>91</v>
      </c>
      <c r="D10" s="117">
        <f>+'[1]PIVTBL PASTE'!B126</f>
        <v>1357</v>
      </c>
      <c r="E10" s="117">
        <f>+'[1]PIVTBL PASTE'!C126</f>
        <v>1218</v>
      </c>
      <c r="F10" s="117">
        <f>+'[1]PIVTBL PASTE'!D126</f>
        <v>1218</v>
      </c>
      <c r="G10" s="117">
        <f>+'[1]PIVTBL PASTE'!E126</f>
        <v>34411</v>
      </c>
      <c r="H10" s="117">
        <v>125</v>
      </c>
      <c r="I10" s="109">
        <v>118763.65</v>
      </c>
      <c r="J10" s="109">
        <f>+'[1]PIVTBL PASTE'!F126</f>
        <v>467447.31</v>
      </c>
      <c r="K10" s="109">
        <f t="shared" ref="K10:K12" si="5">+J10-I10</f>
        <v>348683.66000000003</v>
      </c>
      <c r="L10" s="109">
        <f>+'[1]PIVTBL PASTE'!G126</f>
        <v>251217.49</v>
      </c>
      <c r="M10" s="109">
        <f>+'[1]PIVTBL PASTE'!H126</f>
        <v>254855</v>
      </c>
      <c r="N10" s="109">
        <f>+'[1]PIVTBL PASTE'!I126</f>
        <v>-270</v>
      </c>
      <c r="O10" s="109">
        <f>+'[1]PIVTBL PASTE'!J126</f>
        <v>464079.8</v>
      </c>
      <c r="P10" s="110">
        <f>(M10+N10)/L10*100</f>
        <v>101.34047593581164</v>
      </c>
      <c r="Q10" s="109">
        <f>+K10*20%+L10</f>
        <v>320954.22200000001</v>
      </c>
      <c r="R10" s="110">
        <f t="shared" si="1"/>
        <v>79.40540504869881</v>
      </c>
      <c r="S10" s="109">
        <f>+Q10-M10-N10</f>
        <v>66369.222000000009</v>
      </c>
    </row>
    <row r="11" spans="1:19" x14ac:dyDescent="0.25">
      <c r="A11" s="900"/>
      <c r="B11" s="900"/>
      <c r="C11" s="117" t="s">
        <v>92</v>
      </c>
      <c r="D11" s="117">
        <f>+'[1]PIVTBL PASTE'!B127</f>
        <v>67</v>
      </c>
      <c r="E11" s="117">
        <f>+'[1]PIVTBL PASTE'!C127</f>
        <v>54</v>
      </c>
      <c r="F11" s="117">
        <f>+'[1]PIVTBL PASTE'!D127</f>
        <v>54</v>
      </c>
      <c r="G11" s="117">
        <f>+'[1]PIVTBL PASTE'!E127</f>
        <v>5078</v>
      </c>
      <c r="H11" s="117">
        <v>10</v>
      </c>
      <c r="I11" s="109">
        <v>9205.0600000000013</v>
      </c>
      <c r="J11" s="109">
        <f>+'[1]PIVTBL PASTE'!F127</f>
        <v>35353.85</v>
      </c>
      <c r="K11" s="109">
        <f t="shared" si="5"/>
        <v>26148.789999999997</v>
      </c>
      <c r="L11" s="109">
        <f>+'[1]PIVTBL PASTE'!G127</f>
        <v>56868.92</v>
      </c>
      <c r="M11" s="109">
        <f>+'[1]PIVTBL PASTE'!H127</f>
        <v>54702</v>
      </c>
      <c r="N11" s="109">
        <f>+'[1]PIVTBL PASTE'!I127</f>
        <v>1275.52</v>
      </c>
      <c r="O11" s="109">
        <f>+'[1]PIVTBL PASTE'!J127</f>
        <v>36245.25</v>
      </c>
      <c r="P11" s="110">
        <f t="shared" ref="P11:P12" si="6">(M11+N11)/L11*100</f>
        <v>98.432535733050671</v>
      </c>
      <c r="Q11" s="109">
        <f>+K11*20%+L11</f>
        <v>62098.678</v>
      </c>
      <c r="R11" s="110">
        <f t="shared" si="1"/>
        <v>88.088831778351235</v>
      </c>
      <c r="S11" s="109">
        <f t="shared" ref="S11:S12" si="7">+Q11-M11-N11</f>
        <v>6121.1579999999994</v>
      </c>
    </row>
    <row r="12" spans="1:19" x14ac:dyDescent="0.25">
      <c r="A12" s="900"/>
      <c r="B12" s="900"/>
      <c r="C12" s="117" t="s">
        <v>93</v>
      </c>
      <c r="D12" s="117">
        <f>+'[1]PIVTBL PASTE'!B128</f>
        <v>14</v>
      </c>
      <c r="E12" s="117">
        <f>+'[1]PIVTBL PASTE'!C128</f>
        <v>10</v>
      </c>
      <c r="F12" s="117">
        <f>+'[1]PIVTBL PASTE'!D128</f>
        <v>10</v>
      </c>
      <c r="G12" s="117">
        <f>+'[1]PIVTBL PASTE'!E128</f>
        <v>1396</v>
      </c>
      <c r="H12" s="117">
        <v>2</v>
      </c>
      <c r="I12" s="109">
        <v>853.78000000000009</v>
      </c>
      <c r="J12" s="109">
        <f>+'[1]PIVTBL PASTE'!F128</f>
        <v>-1994.42</v>
      </c>
      <c r="K12" s="109">
        <f t="shared" si="5"/>
        <v>-2848.2000000000003</v>
      </c>
      <c r="L12" s="109">
        <f>+'[1]PIVTBL PASTE'!G128</f>
        <v>16861</v>
      </c>
      <c r="M12" s="109">
        <f>+'[1]PIVTBL PASTE'!H128</f>
        <v>16895</v>
      </c>
      <c r="N12" s="109">
        <f>+'[1]PIVTBL PASTE'!I128</f>
        <v>0</v>
      </c>
      <c r="O12" s="109">
        <f>+'[1]PIVTBL PASTE'!J128</f>
        <v>-2028.42</v>
      </c>
      <c r="P12" s="110">
        <f t="shared" si="6"/>
        <v>100.20164877528023</v>
      </c>
      <c r="Q12" s="109">
        <f>+K12*20%+L12</f>
        <v>16291.36</v>
      </c>
      <c r="R12" s="110">
        <f t="shared" si="1"/>
        <v>103.70527690751416</v>
      </c>
      <c r="S12" s="109">
        <f t="shared" si="7"/>
        <v>-603.63999999999942</v>
      </c>
    </row>
    <row r="13" spans="1:19" s="108" customFormat="1" x14ac:dyDescent="0.25">
      <c r="A13" s="897" t="s">
        <v>68</v>
      </c>
      <c r="B13" s="897"/>
      <c r="C13" s="120"/>
      <c r="D13" s="120">
        <f t="shared" ref="D13:O13" si="8">SUM(D9:D12)</f>
        <v>1912</v>
      </c>
      <c r="E13" s="120">
        <f t="shared" si="8"/>
        <v>1756</v>
      </c>
      <c r="F13" s="120">
        <f t="shared" si="8"/>
        <v>1756</v>
      </c>
      <c r="G13" s="120">
        <f t="shared" si="8"/>
        <v>50554</v>
      </c>
      <c r="H13" s="120">
        <f t="shared" si="8"/>
        <v>137</v>
      </c>
      <c r="I13" s="112">
        <f t="shared" si="8"/>
        <v>128822.48999999999</v>
      </c>
      <c r="J13" s="112">
        <f t="shared" si="8"/>
        <v>2051208.4800000002</v>
      </c>
      <c r="K13" s="112">
        <f t="shared" si="8"/>
        <v>1922385.99</v>
      </c>
      <c r="L13" s="112">
        <f t="shared" si="8"/>
        <v>413983.12</v>
      </c>
      <c r="M13" s="112">
        <f t="shared" si="8"/>
        <v>348704</v>
      </c>
      <c r="N13" s="112">
        <f t="shared" si="8"/>
        <v>56099.549999999996</v>
      </c>
      <c r="O13" s="112">
        <f t="shared" si="8"/>
        <v>2060388.05</v>
      </c>
      <c r="P13" s="113">
        <f t="shared" ref="P13" si="9">M13/L13*100</f>
        <v>84.231453688256664</v>
      </c>
      <c r="Q13" s="112">
        <f>SUM(Q9:Q12)</f>
        <v>577415.67999999993</v>
      </c>
      <c r="R13" s="113">
        <f t="shared" si="1"/>
        <v>60.39046255203877</v>
      </c>
      <c r="S13" s="122">
        <f>SUM(S9:S12)</f>
        <v>227706.16000000003</v>
      </c>
    </row>
    <row r="14" spans="1:19" x14ac:dyDescent="0.25">
      <c r="A14" s="900" t="s">
        <v>129</v>
      </c>
      <c r="B14" s="900" t="s">
        <v>146</v>
      </c>
      <c r="C14" s="107" t="s">
        <v>95</v>
      </c>
      <c r="D14" s="107" t="s">
        <v>220</v>
      </c>
      <c r="E14" s="107" t="s">
        <v>140</v>
      </c>
      <c r="F14" s="107" t="s">
        <v>141</v>
      </c>
      <c r="G14" s="107" t="s">
        <v>96</v>
      </c>
      <c r="H14" s="107" t="s">
        <v>227</v>
      </c>
      <c r="I14" s="107" t="s">
        <v>228</v>
      </c>
      <c r="J14" s="114" t="s">
        <v>94</v>
      </c>
      <c r="K14" s="107" t="s">
        <v>229</v>
      </c>
      <c r="L14" s="114" t="s">
        <v>117</v>
      </c>
      <c r="M14" s="107" t="s">
        <v>230</v>
      </c>
      <c r="N14" s="114" t="s">
        <v>118</v>
      </c>
      <c r="O14" s="114" t="s">
        <v>119</v>
      </c>
      <c r="P14" s="107" t="s">
        <v>221</v>
      </c>
      <c r="Q14" s="114" t="s">
        <v>142</v>
      </c>
      <c r="R14" s="107" t="s">
        <v>143</v>
      </c>
      <c r="S14" s="123" t="s">
        <v>231</v>
      </c>
    </row>
    <row r="15" spans="1:19" x14ac:dyDescent="0.25">
      <c r="A15" s="900"/>
      <c r="B15" s="900"/>
      <c r="C15" s="117" t="s">
        <v>132</v>
      </c>
      <c r="D15" s="117">
        <f>+'[1]PIVTBL PASTE'!B150</f>
        <v>588</v>
      </c>
      <c r="E15" s="117">
        <f>+'[1]PIVTBL PASTE'!C150</f>
        <v>588</v>
      </c>
      <c r="F15" s="117">
        <f>+'[1]PIVTBL PASTE'!D150</f>
        <v>588</v>
      </c>
      <c r="G15" s="117">
        <f>+'[1]PIVTBL PASTE'!E150</f>
        <v>14857</v>
      </c>
      <c r="H15" s="117"/>
      <c r="I15" s="117"/>
      <c r="J15" s="109">
        <f>+'[1]PIVTBL PASTE'!F150</f>
        <v>5938131.04</v>
      </c>
      <c r="K15" s="109">
        <f>+J15-I15</f>
        <v>5938131.04</v>
      </c>
      <c r="L15" s="109">
        <f>+'[1]PIVTBL PASTE'!G150</f>
        <v>159719.56</v>
      </c>
      <c r="M15" s="109">
        <f>+'[1]PIVTBL PASTE'!H150</f>
        <v>81330</v>
      </c>
      <c r="N15" s="109">
        <f>+'[1]PIVTBL PASTE'!I150</f>
        <v>61090.67</v>
      </c>
      <c r="O15" s="109">
        <f>+'[1]PIVTBL PASTE'!J150</f>
        <v>5955429.9299999997</v>
      </c>
      <c r="P15" s="110">
        <f>M15/L15*100</f>
        <v>50.920500907966435</v>
      </c>
      <c r="Q15" s="109">
        <f>+L15*2</f>
        <v>319439.12</v>
      </c>
      <c r="R15" s="110">
        <f t="shared" si="1"/>
        <v>25.460250453983218</v>
      </c>
      <c r="S15" s="109">
        <f>+Q15-M15</f>
        <v>238109.12</v>
      </c>
    </row>
    <row r="16" spans="1:19" x14ac:dyDescent="0.25">
      <c r="A16" s="900"/>
      <c r="B16" s="900"/>
      <c r="C16" s="117" t="s">
        <v>91</v>
      </c>
      <c r="D16" s="117">
        <f>+'[1]PIVTBL PASTE'!B151</f>
        <v>1531</v>
      </c>
      <c r="E16" s="117">
        <f>+'[1]PIVTBL PASTE'!C151</f>
        <v>1373</v>
      </c>
      <c r="F16" s="117">
        <f>+'[1]PIVTBL PASTE'!D151</f>
        <v>1373</v>
      </c>
      <c r="G16" s="117">
        <f>+'[1]PIVTBL PASTE'!E151</f>
        <v>48055</v>
      </c>
      <c r="H16" s="117">
        <v>153</v>
      </c>
      <c r="I16" s="109">
        <v>197843</v>
      </c>
      <c r="J16" s="109">
        <f>+'[1]PIVTBL PASTE'!F151</f>
        <v>1051246.26</v>
      </c>
      <c r="K16" s="109">
        <f t="shared" ref="K16:K18" si="10">+J16-I16</f>
        <v>853403.26</v>
      </c>
      <c r="L16" s="109">
        <f>+'[1]PIVTBL PASTE'!G151</f>
        <v>343615.92</v>
      </c>
      <c r="M16" s="109">
        <f>+'[1]PIVTBL PASTE'!H151</f>
        <v>354468</v>
      </c>
      <c r="N16" s="109">
        <f>+'[1]PIVTBL PASTE'!I151</f>
        <v>950</v>
      </c>
      <c r="O16" s="109">
        <f>+'[1]PIVTBL PASTE'!J151</f>
        <v>1039444.18</v>
      </c>
      <c r="P16" s="110">
        <f>(M16+N16)/L16*100</f>
        <v>103.43467206059603</v>
      </c>
      <c r="Q16" s="109">
        <f>+K16*20%+L16</f>
        <v>514296.57199999999</v>
      </c>
      <c r="R16" s="110">
        <f t="shared" si="1"/>
        <v>68.922878218212205</v>
      </c>
      <c r="S16" s="109">
        <f>+Q16-M16-N16</f>
        <v>158878.57199999999</v>
      </c>
    </row>
    <row r="17" spans="1:19" x14ac:dyDescent="0.25">
      <c r="A17" s="900"/>
      <c r="B17" s="900"/>
      <c r="C17" s="117" t="s">
        <v>92</v>
      </c>
      <c r="D17" s="117">
        <f>+'[1]PIVTBL PASTE'!B152</f>
        <v>155</v>
      </c>
      <c r="E17" s="117">
        <f>+'[1]PIVTBL PASTE'!C152</f>
        <v>143</v>
      </c>
      <c r="F17" s="117">
        <f>+'[1]PIVTBL PASTE'!D152</f>
        <v>143</v>
      </c>
      <c r="G17" s="117">
        <f>+'[1]PIVTBL PASTE'!E152</f>
        <v>18214</v>
      </c>
      <c r="H17" s="117">
        <v>9</v>
      </c>
      <c r="I17" s="109">
        <v>21084.799999999999</v>
      </c>
      <c r="J17" s="109">
        <f>+'[1]PIVTBL PASTE'!F152</f>
        <v>261482.28</v>
      </c>
      <c r="K17" s="109">
        <f t="shared" si="10"/>
        <v>240397.48</v>
      </c>
      <c r="L17" s="109">
        <f>+'[1]PIVTBL PASTE'!G152</f>
        <v>175705.68</v>
      </c>
      <c r="M17" s="109">
        <f>+'[1]PIVTBL PASTE'!H152</f>
        <v>177718</v>
      </c>
      <c r="N17" s="109">
        <f>+'[1]PIVTBL PASTE'!I152</f>
        <v>0</v>
      </c>
      <c r="O17" s="109">
        <f>+'[1]PIVTBL PASTE'!J152</f>
        <v>259469.96</v>
      </c>
      <c r="P17" s="110">
        <f t="shared" ref="P17:P18" si="11">(M17+N17)/L17*100</f>
        <v>101.14527885495789</v>
      </c>
      <c r="Q17" s="109">
        <f>+K17*20%+L17</f>
        <v>223785.17600000001</v>
      </c>
      <c r="R17" s="110">
        <f t="shared" si="1"/>
        <v>79.414554250903549</v>
      </c>
      <c r="S17" s="109">
        <f t="shared" ref="S17:S18" si="12">+Q17-M17-N17</f>
        <v>46067.176000000007</v>
      </c>
    </row>
    <row r="18" spans="1:19" x14ac:dyDescent="0.25">
      <c r="A18" s="900"/>
      <c r="B18" s="900"/>
      <c r="C18" s="117" t="s">
        <v>93</v>
      </c>
      <c r="D18" s="117">
        <f>+'[1]PIVTBL PASTE'!B153</f>
        <v>38</v>
      </c>
      <c r="E18" s="117">
        <f>+'[1]PIVTBL PASTE'!C153</f>
        <v>27</v>
      </c>
      <c r="F18" s="117">
        <f>+'[1]PIVTBL PASTE'!D153</f>
        <v>27</v>
      </c>
      <c r="G18" s="117">
        <f>+'[1]PIVTBL PASTE'!E153</f>
        <v>7770</v>
      </c>
      <c r="H18" s="117">
        <v>7</v>
      </c>
      <c r="I18" s="109">
        <v>49105.520000000004</v>
      </c>
      <c r="J18" s="109">
        <f>+'[1]PIVTBL PASTE'!F153</f>
        <v>79321.350000000006</v>
      </c>
      <c r="K18" s="109">
        <f t="shared" si="10"/>
        <v>30215.83</v>
      </c>
      <c r="L18" s="109">
        <f>+'[1]PIVTBL PASTE'!G153</f>
        <v>74385</v>
      </c>
      <c r="M18" s="109">
        <f>+'[1]PIVTBL PASTE'!H153</f>
        <v>75936</v>
      </c>
      <c r="N18" s="109">
        <f>+'[1]PIVTBL PASTE'!I153</f>
        <v>0</v>
      </c>
      <c r="O18" s="109">
        <f>+'[1]PIVTBL PASTE'!J153</f>
        <v>77770.350000000006</v>
      </c>
      <c r="P18" s="110">
        <f t="shared" si="11"/>
        <v>102.0850978019762</v>
      </c>
      <c r="Q18" s="109">
        <f>+K18*20%+L18</f>
        <v>80428.165999999997</v>
      </c>
      <c r="R18" s="110">
        <f t="shared" si="1"/>
        <v>94.414685521984921</v>
      </c>
      <c r="S18" s="109">
        <f t="shared" si="12"/>
        <v>4492.1659999999974</v>
      </c>
    </row>
    <row r="19" spans="1:19" s="115" customFormat="1" x14ac:dyDescent="0.25">
      <c r="A19" s="897" t="s">
        <v>68</v>
      </c>
      <c r="B19" s="897"/>
      <c r="C19" s="120"/>
      <c r="D19" s="120">
        <f t="shared" ref="D19:O19" si="13">SUM(D15:D18)</f>
        <v>2312</v>
      </c>
      <c r="E19" s="120">
        <f t="shared" si="13"/>
        <v>2131</v>
      </c>
      <c r="F19" s="120">
        <f t="shared" si="13"/>
        <v>2131</v>
      </c>
      <c r="G19" s="120">
        <f t="shared" si="13"/>
        <v>88896</v>
      </c>
      <c r="H19" s="120">
        <f t="shared" si="13"/>
        <v>169</v>
      </c>
      <c r="I19" s="112">
        <f t="shared" si="13"/>
        <v>268033.32</v>
      </c>
      <c r="J19" s="112">
        <f t="shared" si="13"/>
        <v>7330180.9299999997</v>
      </c>
      <c r="K19" s="112">
        <f t="shared" si="13"/>
        <v>7062147.6100000003</v>
      </c>
      <c r="L19" s="112">
        <f t="shared" si="13"/>
        <v>753426.15999999992</v>
      </c>
      <c r="M19" s="112">
        <f t="shared" si="13"/>
        <v>689452</v>
      </c>
      <c r="N19" s="112">
        <f t="shared" si="13"/>
        <v>62040.67</v>
      </c>
      <c r="O19" s="112">
        <f t="shared" si="13"/>
        <v>7332114.419999999</v>
      </c>
      <c r="P19" s="113">
        <f t="shared" ref="P19" si="14">M19/L19*100</f>
        <v>91.508901150976769</v>
      </c>
      <c r="Q19" s="112">
        <f>SUM(Q15:Q18)</f>
        <v>1137949.034</v>
      </c>
      <c r="R19" s="113">
        <f t="shared" si="1"/>
        <v>60.587247706209659</v>
      </c>
      <c r="S19" s="122">
        <f>SUM(S15:S18)</f>
        <v>447547.03399999999</v>
      </c>
    </row>
    <row r="20" spans="1:19" x14ac:dyDescent="0.25">
      <c r="A20" s="900" t="s">
        <v>64</v>
      </c>
      <c r="B20" s="900" t="s">
        <v>147</v>
      </c>
      <c r="C20" s="107" t="s">
        <v>95</v>
      </c>
      <c r="D20" s="107" t="s">
        <v>220</v>
      </c>
      <c r="E20" s="107" t="s">
        <v>140</v>
      </c>
      <c r="F20" s="107" t="s">
        <v>141</v>
      </c>
      <c r="G20" s="107" t="s">
        <v>96</v>
      </c>
      <c r="H20" s="107" t="s">
        <v>227</v>
      </c>
      <c r="I20" s="107" t="s">
        <v>228</v>
      </c>
      <c r="J20" s="114" t="s">
        <v>94</v>
      </c>
      <c r="K20" s="107" t="s">
        <v>229</v>
      </c>
      <c r="L20" s="114" t="s">
        <v>117</v>
      </c>
      <c r="M20" s="107" t="s">
        <v>230</v>
      </c>
      <c r="N20" s="114" t="s">
        <v>118</v>
      </c>
      <c r="O20" s="114" t="s">
        <v>119</v>
      </c>
      <c r="P20" s="107" t="s">
        <v>221</v>
      </c>
      <c r="Q20" s="114" t="s">
        <v>142</v>
      </c>
      <c r="R20" s="107" t="s">
        <v>143</v>
      </c>
      <c r="S20" s="123" t="s">
        <v>231</v>
      </c>
    </row>
    <row r="21" spans="1:19" x14ac:dyDescent="0.25">
      <c r="A21" s="900"/>
      <c r="B21" s="900"/>
      <c r="C21" s="117" t="s">
        <v>132</v>
      </c>
      <c r="D21" s="117">
        <f>+'[1]PIVTBL PASTE'!B18</f>
        <v>734</v>
      </c>
      <c r="E21" s="117">
        <f>+'[1]PIVTBL PASTE'!C18</f>
        <v>734</v>
      </c>
      <c r="F21" s="117">
        <f>+'[1]PIVTBL PASTE'!D18</f>
        <v>734</v>
      </c>
      <c r="G21" s="117">
        <f>+'[1]PIVTBL PASTE'!E18</f>
        <v>15669</v>
      </c>
      <c r="H21" s="117"/>
      <c r="I21" s="117"/>
      <c r="J21" s="109">
        <f>+'[1]PIVTBL PASTE'!F18</f>
        <v>3639238.47</v>
      </c>
      <c r="K21" s="109">
        <f>+J21-I21</f>
        <v>3639238.47</v>
      </c>
      <c r="L21" s="109">
        <f>+'[1]PIVTBL PASTE'!G18</f>
        <v>153273.91</v>
      </c>
      <c r="M21" s="109">
        <f>+'[1]PIVTBL PASTE'!H18</f>
        <v>37541</v>
      </c>
      <c r="N21" s="109">
        <f>+'[1]PIVTBL PASTE'!I18</f>
        <v>97862.080000000002</v>
      </c>
      <c r="O21" s="109">
        <f>+'[1]PIVTBL PASTE'!J18</f>
        <v>3657109.3</v>
      </c>
      <c r="P21" s="110">
        <f>M21/L21*100</f>
        <v>24.492752876207046</v>
      </c>
      <c r="Q21" s="109">
        <f>+L21*2</f>
        <v>306547.82</v>
      </c>
      <c r="R21" s="110">
        <f t="shared" si="1"/>
        <v>12.246376438103523</v>
      </c>
      <c r="S21" s="109">
        <f>+Q21-M21</f>
        <v>269006.82</v>
      </c>
    </row>
    <row r="22" spans="1:19" x14ac:dyDescent="0.25">
      <c r="A22" s="900"/>
      <c r="B22" s="900"/>
      <c r="C22" s="117" t="s">
        <v>91</v>
      </c>
      <c r="D22" s="117">
        <f>+'[1]PIVTBL PASTE'!B19</f>
        <v>1125</v>
      </c>
      <c r="E22" s="117">
        <f>+'[1]PIVTBL PASTE'!C19</f>
        <v>1035</v>
      </c>
      <c r="F22" s="117">
        <f>+'[1]PIVTBL PASTE'!D19</f>
        <v>1035</v>
      </c>
      <c r="G22" s="117">
        <f>+'[1]PIVTBL PASTE'!E19</f>
        <v>24407</v>
      </c>
      <c r="H22" s="117">
        <v>85</v>
      </c>
      <c r="I22" s="109">
        <v>59977.809999999983</v>
      </c>
      <c r="J22" s="109">
        <f>+'[1]PIVTBL PASTE'!F19</f>
        <v>512693.37</v>
      </c>
      <c r="K22" s="109">
        <f t="shared" ref="K22:K24" si="15">+J22-I22</f>
        <v>452715.56</v>
      </c>
      <c r="L22" s="109">
        <f>+'[1]PIVTBL PASTE'!G19</f>
        <v>194536.98</v>
      </c>
      <c r="M22" s="109">
        <f>+'[1]PIVTBL PASTE'!H19</f>
        <v>197995</v>
      </c>
      <c r="N22" s="109">
        <f>+'[1]PIVTBL PASTE'!I19</f>
        <v>0</v>
      </c>
      <c r="O22" s="109">
        <f>+'[1]PIVTBL PASTE'!J19</f>
        <v>509235.35</v>
      </c>
      <c r="P22" s="110">
        <f>(M22+N22)/L22*100</f>
        <v>101.77756434791986</v>
      </c>
      <c r="Q22" s="109">
        <f>+K22*20%+L22</f>
        <v>285080.092</v>
      </c>
      <c r="R22" s="110">
        <f t="shared" si="1"/>
        <v>69.452411990943233</v>
      </c>
      <c r="S22" s="109">
        <f>+Q22-M22-N22</f>
        <v>87085.092000000004</v>
      </c>
    </row>
    <row r="23" spans="1:19" x14ac:dyDescent="0.25">
      <c r="A23" s="900"/>
      <c r="B23" s="900"/>
      <c r="C23" s="117" t="s">
        <v>92</v>
      </c>
      <c r="D23" s="117">
        <f>+'[1]PIVTBL PASTE'!B20</f>
        <v>87</v>
      </c>
      <c r="E23" s="117">
        <f>+'[1]PIVTBL PASTE'!C20</f>
        <v>75</v>
      </c>
      <c r="F23" s="117">
        <f>+'[1]PIVTBL PASTE'!D20</f>
        <v>75</v>
      </c>
      <c r="G23" s="117">
        <f>+'[1]PIVTBL PASTE'!E20</f>
        <v>8639</v>
      </c>
      <c r="H23" s="117">
        <v>11</v>
      </c>
      <c r="I23" s="109">
        <v>30086.32</v>
      </c>
      <c r="J23" s="109">
        <f>+'[1]PIVTBL PASTE'!F20</f>
        <v>45719.1</v>
      </c>
      <c r="K23" s="109">
        <f t="shared" si="15"/>
        <v>15632.779999999999</v>
      </c>
      <c r="L23" s="109">
        <f>+'[1]PIVTBL PASTE'!G20</f>
        <v>92414</v>
      </c>
      <c r="M23" s="109">
        <f>+'[1]PIVTBL PASTE'!H20</f>
        <v>92617</v>
      </c>
      <c r="N23" s="109">
        <f>+'[1]PIVTBL PASTE'!I20</f>
        <v>0</v>
      </c>
      <c r="O23" s="109">
        <f>+'[1]PIVTBL PASTE'!J20</f>
        <v>45516.1</v>
      </c>
      <c r="P23" s="110">
        <f t="shared" ref="P23:P24" si="16">(M23+N23)/L23*100</f>
        <v>100.21966368732009</v>
      </c>
      <c r="Q23" s="109">
        <f>+K23*20%+L23</f>
        <v>95540.555999999997</v>
      </c>
      <c r="R23" s="110">
        <f t="shared" si="1"/>
        <v>96.939984314095895</v>
      </c>
      <c r="S23" s="109">
        <f t="shared" ref="S23:S24" si="17">+Q23-M23-N23</f>
        <v>2923.5559999999969</v>
      </c>
    </row>
    <row r="24" spans="1:19" x14ac:dyDescent="0.25">
      <c r="A24" s="900"/>
      <c r="B24" s="900"/>
      <c r="C24" s="117" t="s">
        <v>93</v>
      </c>
      <c r="D24" s="117">
        <f>+'[1]PIVTBL PASTE'!B21</f>
        <v>16</v>
      </c>
      <c r="E24" s="117">
        <f>+'[1]PIVTBL PASTE'!C21</f>
        <v>9</v>
      </c>
      <c r="F24" s="117">
        <f>+'[1]PIVTBL PASTE'!D21</f>
        <v>9</v>
      </c>
      <c r="G24" s="117">
        <f>+'[1]PIVTBL PASTE'!E21</f>
        <v>650</v>
      </c>
      <c r="H24" s="117">
        <v>5</v>
      </c>
      <c r="I24" s="109">
        <v>31490.18</v>
      </c>
      <c r="J24" s="109">
        <f>+'[1]PIVTBL PASTE'!F21</f>
        <v>41383.74</v>
      </c>
      <c r="K24" s="109">
        <f t="shared" si="15"/>
        <v>9893.5599999999977</v>
      </c>
      <c r="L24" s="109">
        <f>+'[1]PIVTBL PASTE'!G21</f>
        <v>7962</v>
      </c>
      <c r="M24" s="109">
        <f>+'[1]PIVTBL PASTE'!H21</f>
        <v>8356</v>
      </c>
      <c r="N24" s="109">
        <f>+'[1]PIVTBL PASTE'!I21</f>
        <v>0</v>
      </c>
      <c r="O24" s="109">
        <f>+'[1]PIVTBL PASTE'!J21</f>
        <v>40989.74</v>
      </c>
      <c r="P24" s="110">
        <f t="shared" si="16"/>
        <v>104.9485054006531</v>
      </c>
      <c r="Q24" s="109">
        <f>+K24*20%+L24</f>
        <v>9940.7119999999995</v>
      </c>
      <c r="R24" s="110">
        <f t="shared" si="1"/>
        <v>84.058365235810072</v>
      </c>
      <c r="S24" s="109">
        <f t="shared" si="17"/>
        <v>1584.7119999999995</v>
      </c>
    </row>
    <row r="25" spans="1:19" s="115" customFormat="1" x14ac:dyDescent="0.25">
      <c r="A25" s="897" t="s">
        <v>68</v>
      </c>
      <c r="B25" s="897"/>
      <c r="C25" s="120"/>
      <c r="D25" s="120">
        <f t="shared" ref="D25:O25" si="18">SUM(D21:D24)</f>
        <v>1962</v>
      </c>
      <c r="E25" s="120">
        <f t="shared" si="18"/>
        <v>1853</v>
      </c>
      <c r="F25" s="120">
        <f t="shared" si="18"/>
        <v>1853</v>
      </c>
      <c r="G25" s="120">
        <f t="shared" si="18"/>
        <v>49365</v>
      </c>
      <c r="H25" s="120">
        <f t="shared" si="18"/>
        <v>101</v>
      </c>
      <c r="I25" s="112">
        <f t="shared" si="18"/>
        <v>121554.30999999997</v>
      </c>
      <c r="J25" s="112">
        <f t="shared" si="18"/>
        <v>4239034.6800000006</v>
      </c>
      <c r="K25" s="112">
        <f t="shared" si="18"/>
        <v>4117480.37</v>
      </c>
      <c r="L25" s="112">
        <f t="shared" si="18"/>
        <v>448186.89</v>
      </c>
      <c r="M25" s="112">
        <f t="shared" si="18"/>
        <v>336509</v>
      </c>
      <c r="N25" s="112">
        <f t="shared" si="18"/>
        <v>97862.080000000002</v>
      </c>
      <c r="O25" s="112">
        <f t="shared" si="18"/>
        <v>4252850.49</v>
      </c>
      <c r="P25" s="113">
        <f t="shared" ref="P25" si="19">M25/L25*100</f>
        <v>75.082294352697375</v>
      </c>
      <c r="Q25" s="112">
        <f>SUM(Q21:Q24)</f>
        <v>697109.17999999993</v>
      </c>
      <c r="R25" s="113">
        <f>+M25/Q25*100</f>
        <v>48.272065503426596</v>
      </c>
      <c r="S25" s="122">
        <f>SUM(S21:S24)</f>
        <v>360600.18</v>
      </c>
    </row>
    <row r="26" spans="1:19" x14ac:dyDescent="0.25">
      <c r="A26" s="900" t="s">
        <v>128</v>
      </c>
      <c r="B26" s="900" t="s">
        <v>148</v>
      </c>
      <c r="C26" s="107" t="s">
        <v>95</v>
      </c>
      <c r="D26" s="107" t="s">
        <v>220</v>
      </c>
      <c r="E26" s="107" t="s">
        <v>140</v>
      </c>
      <c r="F26" s="107" t="s">
        <v>141</v>
      </c>
      <c r="G26" s="107" t="s">
        <v>96</v>
      </c>
      <c r="H26" s="107" t="s">
        <v>227</v>
      </c>
      <c r="I26" s="107" t="s">
        <v>228</v>
      </c>
      <c r="J26" s="114" t="s">
        <v>94</v>
      </c>
      <c r="K26" s="107" t="s">
        <v>229</v>
      </c>
      <c r="L26" s="114" t="s">
        <v>117</v>
      </c>
      <c r="M26" s="107" t="s">
        <v>230</v>
      </c>
      <c r="N26" s="114" t="s">
        <v>118</v>
      </c>
      <c r="O26" s="114" t="s">
        <v>119</v>
      </c>
      <c r="P26" s="107" t="s">
        <v>221</v>
      </c>
      <c r="Q26" s="114" t="s">
        <v>142</v>
      </c>
      <c r="R26" s="107" t="s">
        <v>143</v>
      </c>
      <c r="S26" s="123" t="s">
        <v>231</v>
      </c>
    </row>
    <row r="27" spans="1:19" x14ac:dyDescent="0.25">
      <c r="A27" s="900"/>
      <c r="B27" s="900"/>
      <c r="C27" s="117" t="s">
        <v>132</v>
      </c>
      <c r="D27" s="117">
        <f>+'[1]PIVTBL PASTE'!B75</f>
        <v>565</v>
      </c>
      <c r="E27" s="117">
        <f>+'[1]PIVTBL PASTE'!C75</f>
        <v>565</v>
      </c>
      <c r="F27" s="117">
        <f>+'[1]PIVTBL PASTE'!D75</f>
        <v>565</v>
      </c>
      <c r="G27" s="117">
        <f>+'[1]PIVTBL PASTE'!E75</f>
        <v>10236</v>
      </c>
      <c r="H27" s="117"/>
      <c r="I27" s="117"/>
      <c r="J27" s="109">
        <f>+'[1]PIVTBL PASTE'!F75</f>
        <v>1884533.2</v>
      </c>
      <c r="K27" s="109">
        <f t="shared" ref="K27:K30" si="20">+J27-I27</f>
        <v>1884533.2</v>
      </c>
      <c r="L27" s="109">
        <f>+'[1]PIVTBL PASTE'!G75</f>
        <v>101798.2</v>
      </c>
      <c r="M27" s="109">
        <f>+'[1]PIVTBL PASTE'!H75</f>
        <v>19145</v>
      </c>
      <c r="N27" s="109">
        <f>+'[1]PIVTBL PASTE'!I75</f>
        <v>69280.009999999995</v>
      </c>
      <c r="O27" s="109">
        <f>+'[1]PIVTBL PASTE'!J75</f>
        <v>1897906.39</v>
      </c>
      <c r="P27" s="110">
        <f>M27/L27*100</f>
        <v>18.806815837608131</v>
      </c>
      <c r="Q27" s="109">
        <f>+L27*2</f>
        <v>203596.4</v>
      </c>
      <c r="R27" s="110">
        <f t="shared" si="1"/>
        <v>9.4034079188040653</v>
      </c>
      <c r="S27" s="109">
        <f>+Q27-M27</f>
        <v>184451.4</v>
      </c>
    </row>
    <row r="28" spans="1:19" x14ac:dyDescent="0.25">
      <c r="A28" s="900"/>
      <c r="B28" s="900"/>
      <c r="C28" s="117" t="s">
        <v>91</v>
      </c>
      <c r="D28" s="117">
        <f>+'[1]PIVTBL PASTE'!B76</f>
        <v>1076</v>
      </c>
      <c r="E28" s="117">
        <f>+'[1]PIVTBL PASTE'!C76</f>
        <v>978</v>
      </c>
      <c r="F28" s="117">
        <f>+'[1]PIVTBL PASTE'!D76</f>
        <v>978</v>
      </c>
      <c r="G28" s="117">
        <f>+'[1]PIVTBL PASTE'!E76</f>
        <v>20172</v>
      </c>
      <c r="H28" s="117">
        <v>93</v>
      </c>
      <c r="I28" s="117">
        <v>83840</v>
      </c>
      <c r="J28" s="109">
        <f>+'[1]PIVTBL PASTE'!F76</f>
        <v>432048.48</v>
      </c>
      <c r="K28" s="109">
        <f t="shared" si="20"/>
        <v>348208.48</v>
      </c>
      <c r="L28" s="109">
        <f>+'[1]PIVTBL PASTE'!G76</f>
        <v>176702</v>
      </c>
      <c r="M28" s="109">
        <f>+'[1]PIVTBL PASTE'!H76</f>
        <v>178139</v>
      </c>
      <c r="N28" s="109">
        <f>+'[1]PIVTBL PASTE'!I76</f>
        <v>0</v>
      </c>
      <c r="O28" s="109">
        <f>+'[1]PIVTBL PASTE'!J76</f>
        <v>430611.48</v>
      </c>
      <c r="P28" s="110">
        <f>(M28+N28)/L28*100</f>
        <v>100.81323357969916</v>
      </c>
      <c r="Q28" s="109">
        <f>+K28*20%+L28</f>
        <v>246343.696</v>
      </c>
      <c r="R28" s="110">
        <f t="shared" si="1"/>
        <v>72.313196112800057</v>
      </c>
      <c r="S28" s="109">
        <f>+Q28-M28-N28</f>
        <v>68204.695999999996</v>
      </c>
    </row>
    <row r="29" spans="1:19" x14ac:dyDescent="0.25">
      <c r="A29" s="900"/>
      <c r="B29" s="900"/>
      <c r="C29" s="117" t="s">
        <v>92</v>
      </c>
      <c r="D29" s="117">
        <f>+'[1]PIVTBL PASTE'!B77</f>
        <v>33</v>
      </c>
      <c r="E29" s="117">
        <f>+'[1]PIVTBL PASTE'!C77</f>
        <v>27</v>
      </c>
      <c r="F29" s="117">
        <f>+'[1]PIVTBL PASTE'!D77</f>
        <v>27</v>
      </c>
      <c r="G29" s="117">
        <f>+'[1]PIVTBL PASTE'!E77</f>
        <v>3061</v>
      </c>
      <c r="H29" s="117">
        <v>4</v>
      </c>
      <c r="I29" s="117">
        <v>9513</v>
      </c>
      <c r="J29" s="109">
        <f>+'[1]PIVTBL PASTE'!F77</f>
        <v>14955.8</v>
      </c>
      <c r="K29" s="109">
        <f t="shared" si="20"/>
        <v>5442.7999999999993</v>
      </c>
      <c r="L29" s="109">
        <f>+'[1]PIVTBL PASTE'!G77</f>
        <v>33853</v>
      </c>
      <c r="M29" s="109">
        <f>+'[1]PIVTBL PASTE'!H77</f>
        <v>34073</v>
      </c>
      <c r="N29" s="109">
        <f>+'[1]PIVTBL PASTE'!I77</f>
        <v>0</v>
      </c>
      <c r="O29" s="109">
        <f>+'[1]PIVTBL PASTE'!J77</f>
        <v>14735.8</v>
      </c>
      <c r="P29" s="110">
        <f t="shared" ref="P29:P30" si="21">(M29+N29)/L29*100</f>
        <v>100.64986854931617</v>
      </c>
      <c r="Q29" s="109">
        <f>+K29*20%+L29</f>
        <v>34941.56</v>
      </c>
      <c r="R29" s="110">
        <f t="shared" si="1"/>
        <v>97.514249506890934</v>
      </c>
      <c r="S29" s="109">
        <f t="shared" ref="S29:S30" si="22">+Q29-M29-N29</f>
        <v>868.55999999999767</v>
      </c>
    </row>
    <row r="30" spans="1:19" x14ac:dyDescent="0.25">
      <c r="A30" s="900"/>
      <c r="B30" s="900"/>
      <c r="C30" s="117" t="s">
        <v>93</v>
      </c>
      <c r="D30" s="117">
        <f>+'[1]PIVTBL PASTE'!B78</f>
        <v>5</v>
      </c>
      <c r="E30" s="117">
        <f>+'[1]PIVTBL PASTE'!C78</f>
        <v>3</v>
      </c>
      <c r="F30" s="117">
        <f>+'[1]PIVTBL PASTE'!D78</f>
        <v>3</v>
      </c>
      <c r="G30" s="117">
        <f>+'[1]PIVTBL PASTE'!E78</f>
        <v>1740</v>
      </c>
      <c r="H30" s="117">
        <v>2</v>
      </c>
      <c r="I30" s="117">
        <v>6960</v>
      </c>
      <c r="J30" s="109">
        <f>+'[1]PIVTBL PASTE'!F78</f>
        <v>7911.72</v>
      </c>
      <c r="K30" s="109">
        <f t="shared" si="20"/>
        <v>951.72000000000025</v>
      </c>
      <c r="L30" s="109">
        <f>+'[1]PIVTBL PASTE'!G78</f>
        <v>14816</v>
      </c>
      <c r="M30" s="109">
        <f>+'[1]PIVTBL PASTE'!H78</f>
        <v>14840</v>
      </c>
      <c r="N30" s="109">
        <f>+'[1]PIVTBL PASTE'!I78</f>
        <v>0</v>
      </c>
      <c r="O30" s="109">
        <f>+'[1]PIVTBL PASTE'!J78</f>
        <v>7887.72</v>
      </c>
      <c r="P30" s="110">
        <f t="shared" si="21"/>
        <v>100.16198704103671</v>
      </c>
      <c r="Q30" s="109">
        <f>+K30*20%+L30</f>
        <v>15006.344000000001</v>
      </c>
      <c r="R30" s="110">
        <f t="shared" si="1"/>
        <v>98.891508817870616</v>
      </c>
      <c r="S30" s="109">
        <f t="shared" si="22"/>
        <v>166.34400000000096</v>
      </c>
    </row>
    <row r="31" spans="1:19" s="115" customFormat="1" x14ac:dyDescent="0.25">
      <c r="A31" s="897" t="s">
        <v>68</v>
      </c>
      <c r="B31" s="897"/>
      <c r="C31" s="120"/>
      <c r="D31" s="120">
        <f t="shared" ref="D31:O31" si="23">SUM(D27:D30)</f>
        <v>1679</v>
      </c>
      <c r="E31" s="120">
        <f t="shared" si="23"/>
        <v>1573</v>
      </c>
      <c r="F31" s="120">
        <f t="shared" si="23"/>
        <v>1573</v>
      </c>
      <c r="G31" s="120">
        <f t="shared" si="23"/>
        <v>35209</v>
      </c>
      <c r="H31" s="120">
        <f t="shared" si="23"/>
        <v>99</v>
      </c>
      <c r="I31" s="112">
        <f t="shared" si="23"/>
        <v>100313</v>
      </c>
      <c r="J31" s="112">
        <f t="shared" si="23"/>
        <v>2339449.1999999997</v>
      </c>
      <c r="K31" s="112">
        <f t="shared" si="23"/>
        <v>2239136.1999999997</v>
      </c>
      <c r="L31" s="112">
        <f t="shared" si="23"/>
        <v>327169.2</v>
      </c>
      <c r="M31" s="112">
        <f t="shared" si="23"/>
        <v>246197</v>
      </c>
      <c r="N31" s="112">
        <f t="shared" si="23"/>
        <v>69280.009999999995</v>
      </c>
      <c r="O31" s="112">
        <f t="shared" si="23"/>
        <v>2351141.39</v>
      </c>
      <c r="P31" s="113">
        <f t="shared" ref="P31" si="24">M31/L31*100</f>
        <v>75.250665404934196</v>
      </c>
      <c r="Q31" s="112">
        <f>SUM(Q27:Q30)</f>
        <v>499888</v>
      </c>
      <c r="R31" s="113">
        <f t="shared" si="1"/>
        <v>49.25043209678968</v>
      </c>
      <c r="S31" s="122">
        <f>SUM(S27:S30)</f>
        <v>253691</v>
      </c>
    </row>
    <row r="32" spans="1:19" x14ac:dyDescent="0.25">
      <c r="A32" s="900" t="s">
        <v>136</v>
      </c>
      <c r="B32" s="900" t="s">
        <v>149</v>
      </c>
      <c r="C32" s="107" t="s">
        <v>95</v>
      </c>
      <c r="D32" s="107" t="s">
        <v>220</v>
      </c>
      <c r="E32" s="107" t="s">
        <v>140</v>
      </c>
      <c r="F32" s="107" t="s">
        <v>141</v>
      </c>
      <c r="G32" s="107" t="s">
        <v>96</v>
      </c>
      <c r="H32" s="107" t="s">
        <v>227</v>
      </c>
      <c r="I32" s="107" t="s">
        <v>228</v>
      </c>
      <c r="J32" s="114" t="s">
        <v>94</v>
      </c>
      <c r="K32" s="107" t="s">
        <v>229</v>
      </c>
      <c r="L32" s="114" t="s">
        <v>117</v>
      </c>
      <c r="M32" s="107" t="s">
        <v>230</v>
      </c>
      <c r="N32" s="114" t="s">
        <v>118</v>
      </c>
      <c r="O32" s="114" t="s">
        <v>119</v>
      </c>
      <c r="P32" s="107" t="s">
        <v>221</v>
      </c>
      <c r="Q32" s="114" t="s">
        <v>142</v>
      </c>
      <c r="R32" s="107" t="s">
        <v>143</v>
      </c>
      <c r="S32" s="123" t="s">
        <v>231</v>
      </c>
    </row>
    <row r="33" spans="1:19" x14ac:dyDescent="0.25">
      <c r="A33" s="900"/>
      <c r="B33" s="900"/>
      <c r="C33" s="117" t="s">
        <v>132</v>
      </c>
      <c r="D33" s="117">
        <f>+'[1]PIVTBL PASTE'!B130</f>
        <v>733</v>
      </c>
      <c r="E33" s="117">
        <f>+'[1]PIVTBL PASTE'!C130</f>
        <v>728</v>
      </c>
      <c r="F33" s="117">
        <f>+'[1]PIVTBL PASTE'!D130</f>
        <v>728</v>
      </c>
      <c r="G33" s="117">
        <f>+'[1]PIVTBL PASTE'!E130</f>
        <v>11473</v>
      </c>
      <c r="H33" s="117">
        <v>5</v>
      </c>
      <c r="I33" s="109">
        <v>396.8</v>
      </c>
      <c r="J33" s="109">
        <f>+'[1]PIVTBL PASTE'!F130</f>
        <v>6844212.3899999997</v>
      </c>
      <c r="K33" s="109">
        <f>+J33-I33</f>
        <v>6843815.5899999999</v>
      </c>
      <c r="L33" s="109">
        <f>+'[1]PIVTBL PASTE'!G130</f>
        <v>146717.9</v>
      </c>
      <c r="M33" s="109">
        <f>+'[1]PIVTBL PASTE'!H130</f>
        <v>43547</v>
      </c>
      <c r="N33" s="109">
        <f>+'[1]PIVTBL PASTE'!I130</f>
        <v>74866.53</v>
      </c>
      <c r="O33" s="109">
        <f>+'[1]PIVTBL PASTE'!J130</f>
        <v>6872516.7599999998</v>
      </c>
      <c r="P33" s="110">
        <f>M33/L33*100</f>
        <v>29.680768331607798</v>
      </c>
      <c r="Q33" s="109">
        <f>+L33*2</f>
        <v>293435.8</v>
      </c>
      <c r="R33" s="110">
        <f t="shared" si="1"/>
        <v>14.840384165803899</v>
      </c>
      <c r="S33" s="109">
        <f>+Q33-M33</f>
        <v>249888.8</v>
      </c>
    </row>
    <row r="34" spans="1:19" x14ac:dyDescent="0.25">
      <c r="A34" s="900"/>
      <c r="B34" s="900"/>
      <c r="C34" s="117" t="s">
        <v>91</v>
      </c>
      <c r="D34" s="117">
        <f>+'[1]PIVTBL PASTE'!B131</f>
        <v>1550</v>
      </c>
      <c r="E34" s="117">
        <f>+'[1]PIVTBL PASTE'!C131</f>
        <v>1393</v>
      </c>
      <c r="F34" s="117">
        <f>+'[1]PIVTBL PASTE'!D131</f>
        <v>1393</v>
      </c>
      <c r="G34" s="117">
        <f>+'[1]PIVTBL PASTE'!E131</f>
        <v>36170</v>
      </c>
      <c r="H34" s="117">
        <v>85</v>
      </c>
      <c r="I34" s="109">
        <v>36690</v>
      </c>
      <c r="J34" s="109">
        <f>+'[1]PIVTBL PASTE'!F131</f>
        <v>563627.81000000006</v>
      </c>
      <c r="K34" s="109">
        <f>+J34-I34</f>
        <v>526937.81000000006</v>
      </c>
      <c r="L34" s="109">
        <f>+'[1]PIVTBL PASTE'!G131</f>
        <v>278551.05</v>
      </c>
      <c r="M34" s="109">
        <f>+'[1]PIVTBL PASTE'!H131</f>
        <v>278860</v>
      </c>
      <c r="N34" s="109">
        <f>+'[1]PIVTBL PASTE'!I131</f>
        <v>270</v>
      </c>
      <c r="O34" s="109">
        <f>+'[1]PIVTBL PASTE'!J131</f>
        <v>563048.8600000001</v>
      </c>
      <c r="P34" s="110">
        <f>(M34+N34)/L34*100</f>
        <v>100.20784340967302</v>
      </c>
      <c r="Q34" s="109">
        <f>+K34*20%+L34</f>
        <v>383938.61200000002</v>
      </c>
      <c r="R34" s="110">
        <f t="shared" si="1"/>
        <v>72.63140285562109</v>
      </c>
      <c r="S34" s="109">
        <f>+Q34-M34-N34</f>
        <v>104808.61200000002</v>
      </c>
    </row>
    <row r="35" spans="1:19" x14ac:dyDescent="0.25">
      <c r="A35" s="900"/>
      <c r="B35" s="900"/>
      <c r="C35" s="117" t="s">
        <v>92</v>
      </c>
      <c r="D35" s="117">
        <f>+'[1]PIVTBL PASTE'!B132</f>
        <v>45</v>
      </c>
      <c r="E35" s="117">
        <f>+'[1]PIVTBL PASTE'!C132</f>
        <v>37</v>
      </c>
      <c r="F35" s="117">
        <f>+'[1]PIVTBL PASTE'!D132</f>
        <v>37</v>
      </c>
      <c r="G35" s="117">
        <f>+'[1]PIVTBL PASTE'!E132</f>
        <v>9550</v>
      </c>
      <c r="H35" s="117">
        <v>3</v>
      </c>
      <c r="I35" s="109">
        <v>12364.51</v>
      </c>
      <c r="J35" s="109">
        <f>+'[1]PIVTBL PASTE'!F132</f>
        <v>48301.630000000005</v>
      </c>
      <c r="K35" s="109">
        <f t="shared" ref="K35:K36" si="25">+J35-I35</f>
        <v>35937.120000000003</v>
      </c>
      <c r="L35" s="109">
        <f>+'[1]PIVTBL PASTE'!G132</f>
        <v>99713</v>
      </c>
      <c r="M35" s="109">
        <f>+'[1]PIVTBL PASTE'!H132</f>
        <v>94403</v>
      </c>
      <c r="N35" s="109">
        <f>+'[1]PIVTBL PASTE'!I132</f>
        <v>0</v>
      </c>
      <c r="O35" s="109">
        <f>+'[1]PIVTBL PASTE'!J132</f>
        <v>53611.630000000005</v>
      </c>
      <c r="P35" s="110">
        <f t="shared" ref="P35:P36" si="26">(M35+N35)/L35*100</f>
        <v>94.674716436171806</v>
      </c>
      <c r="Q35" s="109">
        <f>+K35*20%+L35</f>
        <v>106900.424</v>
      </c>
      <c r="R35" s="110">
        <f t="shared" si="1"/>
        <v>88.309284909852181</v>
      </c>
      <c r="S35" s="109">
        <f t="shared" ref="S35:S36" si="27">+Q35-M35-N35</f>
        <v>12497.423999999999</v>
      </c>
    </row>
    <row r="36" spans="1:19" x14ac:dyDescent="0.25">
      <c r="A36" s="900"/>
      <c r="B36" s="900"/>
      <c r="C36" s="117" t="s">
        <v>93</v>
      </c>
      <c r="D36" s="117">
        <f>+'[1]PIVTBL PASTE'!B133</f>
        <v>18</v>
      </c>
      <c r="E36" s="117">
        <f>+'[1]PIVTBL PASTE'!C133</f>
        <v>12</v>
      </c>
      <c r="F36" s="117">
        <f>+'[1]PIVTBL PASTE'!D133</f>
        <v>12</v>
      </c>
      <c r="G36" s="117">
        <f>+'[1]PIVTBL PASTE'!E133</f>
        <v>2838</v>
      </c>
      <c r="H36" s="117">
        <v>3</v>
      </c>
      <c r="I36" s="109">
        <v>17545.55</v>
      </c>
      <c r="J36" s="109">
        <f>+'[1]PIVTBL PASTE'!F133</f>
        <v>21799.46</v>
      </c>
      <c r="K36" s="109">
        <f t="shared" si="25"/>
        <v>4253.91</v>
      </c>
      <c r="L36" s="109">
        <f>+'[1]PIVTBL PASTE'!G133</f>
        <v>31067</v>
      </c>
      <c r="M36" s="109">
        <f>+'[1]PIVTBL PASTE'!H133</f>
        <v>30899</v>
      </c>
      <c r="N36" s="109">
        <f>+'[1]PIVTBL PASTE'!I133</f>
        <v>0</v>
      </c>
      <c r="O36" s="109">
        <f>+'[1]PIVTBL PASTE'!J133</f>
        <v>21967.46</v>
      </c>
      <c r="P36" s="110">
        <f t="shared" si="26"/>
        <v>99.459233270029287</v>
      </c>
      <c r="Q36" s="109">
        <f>+K36*20%+L36</f>
        <v>31917.781999999999</v>
      </c>
      <c r="R36" s="110">
        <f t="shared" si="1"/>
        <v>96.808105274984342</v>
      </c>
      <c r="S36" s="109">
        <f t="shared" si="27"/>
        <v>1018.7819999999992</v>
      </c>
    </row>
    <row r="37" spans="1:19" s="115" customFormat="1" x14ac:dyDescent="0.25">
      <c r="A37" s="897" t="s">
        <v>68</v>
      </c>
      <c r="B37" s="897"/>
      <c r="C37" s="120"/>
      <c r="D37" s="120">
        <f t="shared" ref="D37:O37" si="28">SUM(D33:D36)</f>
        <v>2346</v>
      </c>
      <c r="E37" s="120">
        <f t="shared" si="28"/>
        <v>2170</v>
      </c>
      <c r="F37" s="120">
        <f t="shared" si="28"/>
        <v>2170</v>
      </c>
      <c r="G37" s="120">
        <f t="shared" si="28"/>
        <v>60031</v>
      </c>
      <c r="H37" s="120">
        <f t="shared" si="28"/>
        <v>96</v>
      </c>
      <c r="I37" s="112">
        <f t="shared" si="28"/>
        <v>66996.86</v>
      </c>
      <c r="J37" s="112">
        <f t="shared" si="28"/>
        <v>7477941.2899999991</v>
      </c>
      <c r="K37" s="112">
        <f t="shared" si="28"/>
        <v>7410944.4300000006</v>
      </c>
      <c r="L37" s="112">
        <f t="shared" si="28"/>
        <v>556048.94999999995</v>
      </c>
      <c r="M37" s="112">
        <f t="shared" si="28"/>
        <v>447709</v>
      </c>
      <c r="N37" s="112">
        <f t="shared" si="28"/>
        <v>75136.53</v>
      </c>
      <c r="O37" s="112">
        <f t="shared" si="28"/>
        <v>7511144.71</v>
      </c>
      <c r="P37" s="113">
        <f t="shared" ref="P37" si="29">M37/L37*100</f>
        <v>80.516112835030086</v>
      </c>
      <c r="Q37" s="112">
        <f>SUM(Q33:Q36)</f>
        <v>816192.61800000002</v>
      </c>
      <c r="R37" s="113">
        <f t="shared" si="1"/>
        <v>54.853350805483515</v>
      </c>
      <c r="S37" s="122">
        <f>SUM(S33:S36)</f>
        <v>368213.61800000002</v>
      </c>
    </row>
    <row r="38" spans="1:19" x14ac:dyDescent="0.25">
      <c r="A38" s="900" t="s">
        <v>233</v>
      </c>
      <c r="B38" s="900" t="s">
        <v>150</v>
      </c>
      <c r="C38" s="107" t="s">
        <v>95</v>
      </c>
      <c r="D38" s="107" t="s">
        <v>220</v>
      </c>
      <c r="E38" s="107" t="s">
        <v>140</v>
      </c>
      <c r="F38" s="107" t="s">
        <v>141</v>
      </c>
      <c r="G38" s="107" t="s">
        <v>96</v>
      </c>
      <c r="H38" s="107" t="s">
        <v>227</v>
      </c>
      <c r="I38" s="107" t="s">
        <v>228</v>
      </c>
      <c r="J38" s="114" t="s">
        <v>94</v>
      </c>
      <c r="K38" s="107" t="s">
        <v>229</v>
      </c>
      <c r="L38" s="114" t="s">
        <v>117</v>
      </c>
      <c r="M38" s="107" t="s">
        <v>230</v>
      </c>
      <c r="N38" s="114" t="s">
        <v>118</v>
      </c>
      <c r="O38" s="114" t="s">
        <v>119</v>
      </c>
      <c r="P38" s="107" t="s">
        <v>221</v>
      </c>
      <c r="Q38" s="114" t="s">
        <v>142</v>
      </c>
      <c r="R38" s="107" t="s">
        <v>143</v>
      </c>
      <c r="S38" s="123" t="s">
        <v>231</v>
      </c>
    </row>
    <row r="39" spans="1:19" x14ac:dyDescent="0.25">
      <c r="A39" s="900"/>
      <c r="B39" s="900"/>
      <c r="C39" s="117" t="s">
        <v>132</v>
      </c>
      <c r="D39" s="117">
        <f>+'[1]PIVTBL PASTE'!B140</f>
        <v>689</v>
      </c>
      <c r="E39" s="117">
        <f>+'[1]PIVTBL PASTE'!C140</f>
        <v>689</v>
      </c>
      <c r="F39" s="117">
        <f>+'[1]PIVTBL PASTE'!D140</f>
        <v>689</v>
      </c>
      <c r="G39" s="117">
        <f>+'[1]PIVTBL PASTE'!E140</f>
        <v>13144</v>
      </c>
      <c r="H39" s="117"/>
      <c r="I39" s="117"/>
      <c r="J39" s="109">
        <f>+'[1]PIVTBL PASTE'!F140</f>
        <v>5122033.97</v>
      </c>
      <c r="K39" s="109">
        <f>+J39-I39</f>
        <v>5122033.97</v>
      </c>
      <c r="L39" s="109">
        <f>+'[1]PIVTBL PASTE'!G140</f>
        <v>144615.51</v>
      </c>
      <c r="M39" s="109">
        <f>+'[1]PIVTBL PASTE'!H140</f>
        <v>44329</v>
      </c>
      <c r="N39" s="109">
        <f>+'[1]PIVTBL PASTE'!I140</f>
        <v>89975.79</v>
      </c>
      <c r="O39" s="109">
        <f>+'[1]PIVTBL PASTE'!J140</f>
        <v>5132344.6900000004</v>
      </c>
      <c r="P39" s="110">
        <f>M39/L39*100</f>
        <v>30.653005338085798</v>
      </c>
      <c r="Q39" s="109">
        <f>+L39*2</f>
        <v>289231.02</v>
      </c>
      <c r="R39" s="110">
        <f t="shared" si="1"/>
        <v>15.326502669042899</v>
      </c>
      <c r="S39" s="109">
        <f>+Q39-M39</f>
        <v>244902.02000000002</v>
      </c>
    </row>
    <row r="40" spans="1:19" x14ac:dyDescent="0.25">
      <c r="A40" s="900"/>
      <c r="B40" s="900"/>
      <c r="C40" s="117" t="s">
        <v>91</v>
      </c>
      <c r="D40" s="117">
        <f>+'[1]PIVTBL PASTE'!B141</f>
        <v>1584</v>
      </c>
      <c r="E40" s="117">
        <f>+'[1]PIVTBL PASTE'!C141</f>
        <v>1415</v>
      </c>
      <c r="F40" s="117">
        <f>+'[1]PIVTBL PASTE'!D141</f>
        <v>1415</v>
      </c>
      <c r="G40" s="117">
        <f>+'[1]PIVTBL PASTE'!E141</f>
        <v>35374</v>
      </c>
      <c r="H40" s="117">
        <v>156</v>
      </c>
      <c r="I40" s="109">
        <v>118438</v>
      </c>
      <c r="J40" s="109">
        <f>+'[1]PIVTBL PASTE'!F141</f>
        <v>540747.52000000002</v>
      </c>
      <c r="K40" s="109">
        <f>+J40-I40</f>
        <v>422309.52</v>
      </c>
      <c r="L40" s="109">
        <f>+'[1]PIVTBL PASTE'!G141</f>
        <v>274560</v>
      </c>
      <c r="M40" s="109">
        <f>+'[1]PIVTBL PASTE'!H141</f>
        <v>277059</v>
      </c>
      <c r="N40" s="109">
        <f>+'[1]PIVTBL PASTE'!I141</f>
        <v>-950</v>
      </c>
      <c r="O40" s="109">
        <f>+'[1]PIVTBL PASTE'!J141</f>
        <v>539198.52</v>
      </c>
      <c r="P40" s="110">
        <f>(M40+N40)/L40*100</f>
        <v>100.56417540792542</v>
      </c>
      <c r="Q40" s="109">
        <f>+K40*20%+L40</f>
        <v>359021.90399999998</v>
      </c>
      <c r="R40" s="110">
        <f t="shared" si="1"/>
        <v>77.170500438324225</v>
      </c>
      <c r="S40" s="109">
        <f>+Q40-M40-N40</f>
        <v>82912.90399999998</v>
      </c>
    </row>
    <row r="41" spans="1:19" x14ac:dyDescent="0.25">
      <c r="A41" s="900"/>
      <c r="B41" s="900"/>
      <c r="C41" s="117" t="s">
        <v>92</v>
      </c>
      <c r="D41" s="117">
        <f>+'[1]PIVTBL PASTE'!B142</f>
        <v>93</v>
      </c>
      <c r="E41" s="117">
        <f>+'[1]PIVTBL PASTE'!C142</f>
        <v>78</v>
      </c>
      <c r="F41" s="117">
        <f>+'[1]PIVTBL PASTE'!D142</f>
        <v>78</v>
      </c>
      <c r="G41" s="117">
        <f>+'[1]PIVTBL PASTE'!E142</f>
        <v>5948</v>
      </c>
      <c r="H41" s="117">
        <v>12</v>
      </c>
      <c r="I41" s="109">
        <v>39584.04</v>
      </c>
      <c r="J41" s="109">
        <f>+'[1]PIVTBL PASTE'!F142</f>
        <v>54695.360000000001</v>
      </c>
      <c r="K41" s="109">
        <f t="shared" ref="K41:K42" si="30">+J41-I41</f>
        <v>15111.32</v>
      </c>
      <c r="L41" s="109">
        <f>+'[1]PIVTBL PASTE'!G142</f>
        <v>66236</v>
      </c>
      <c r="M41" s="109">
        <f>+'[1]PIVTBL PASTE'!H142</f>
        <v>64957</v>
      </c>
      <c r="N41" s="109">
        <f>+'[1]PIVTBL PASTE'!I142</f>
        <v>0</v>
      </c>
      <c r="O41" s="109">
        <f>+'[1]PIVTBL PASTE'!J142</f>
        <v>55974.36</v>
      </c>
      <c r="P41" s="110">
        <f t="shared" ref="P41:P42" si="31">(M41+N41)/L41*100</f>
        <v>98.069025907361549</v>
      </c>
      <c r="Q41" s="109">
        <f>+K41*20%+L41</f>
        <v>69258.263999999996</v>
      </c>
      <c r="R41" s="110">
        <f t="shared" si="1"/>
        <v>93.789529578737358</v>
      </c>
      <c r="S41" s="109">
        <f t="shared" ref="S41:S42" si="32">+Q41-M41-N41</f>
        <v>4301.2639999999956</v>
      </c>
    </row>
    <row r="42" spans="1:19" x14ac:dyDescent="0.25">
      <c r="A42" s="900"/>
      <c r="B42" s="900"/>
      <c r="C42" s="117" t="s">
        <v>93</v>
      </c>
      <c r="D42" s="117">
        <f>+'[1]PIVTBL PASTE'!B143</f>
        <v>12</v>
      </c>
      <c r="E42" s="117">
        <f>+'[1]PIVTBL PASTE'!C143</f>
        <v>10</v>
      </c>
      <c r="F42" s="117">
        <f>+'[1]PIVTBL PASTE'!D143</f>
        <v>10</v>
      </c>
      <c r="G42" s="117">
        <f>+'[1]PIVTBL PASTE'!E143</f>
        <v>10396</v>
      </c>
      <c r="H42" s="117">
        <v>2</v>
      </c>
      <c r="I42" s="109">
        <v>15692.77</v>
      </c>
      <c r="J42" s="109">
        <f>+'[1]PIVTBL PASTE'!F143</f>
        <v>27056.77</v>
      </c>
      <c r="K42" s="109">
        <f t="shared" si="30"/>
        <v>11364</v>
      </c>
      <c r="L42" s="109">
        <f>+'[1]PIVTBL PASTE'!G143</f>
        <v>91067</v>
      </c>
      <c r="M42" s="109">
        <f>+'[1]PIVTBL PASTE'!H143</f>
        <v>24832</v>
      </c>
      <c r="N42" s="109">
        <f>+'[1]PIVTBL PASTE'!I143</f>
        <v>0</v>
      </c>
      <c r="O42" s="109">
        <f>+'[1]PIVTBL PASTE'!J143</f>
        <v>93291.77</v>
      </c>
      <c r="P42" s="110">
        <f t="shared" si="31"/>
        <v>27.267835769268778</v>
      </c>
      <c r="Q42" s="109">
        <f>+K42*20%+L42</f>
        <v>93339.8</v>
      </c>
      <c r="R42" s="110">
        <f t="shared" si="1"/>
        <v>26.603871017508073</v>
      </c>
      <c r="S42" s="109">
        <f t="shared" si="32"/>
        <v>68507.8</v>
      </c>
    </row>
    <row r="43" spans="1:19" s="115" customFormat="1" x14ac:dyDescent="0.25">
      <c r="A43" s="897" t="s">
        <v>68</v>
      </c>
      <c r="B43" s="897"/>
      <c r="C43" s="120"/>
      <c r="D43" s="120">
        <f t="shared" ref="D43:O43" si="33">SUM(D39:D42)</f>
        <v>2378</v>
      </c>
      <c r="E43" s="120">
        <f t="shared" si="33"/>
        <v>2192</v>
      </c>
      <c r="F43" s="120">
        <f t="shared" si="33"/>
        <v>2192</v>
      </c>
      <c r="G43" s="120">
        <f t="shared" si="33"/>
        <v>64862</v>
      </c>
      <c r="H43" s="120">
        <f t="shared" si="33"/>
        <v>170</v>
      </c>
      <c r="I43" s="112">
        <f t="shared" si="33"/>
        <v>173714.81</v>
      </c>
      <c r="J43" s="112">
        <f t="shared" si="33"/>
        <v>5744533.6200000001</v>
      </c>
      <c r="K43" s="112">
        <f t="shared" si="33"/>
        <v>5570818.8100000005</v>
      </c>
      <c r="L43" s="112">
        <f t="shared" si="33"/>
        <v>576478.51</v>
      </c>
      <c r="M43" s="112">
        <f t="shared" si="33"/>
        <v>411177</v>
      </c>
      <c r="N43" s="112">
        <f t="shared" si="33"/>
        <v>89025.79</v>
      </c>
      <c r="O43" s="112">
        <f t="shared" si="33"/>
        <v>5820809.3400000008</v>
      </c>
      <c r="P43" s="113">
        <f t="shared" ref="P43" si="34">M43/L43*100</f>
        <v>71.325642303648053</v>
      </c>
      <c r="Q43" s="112">
        <f>SUM(Q39:Q42)</f>
        <v>810850.98800000001</v>
      </c>
      <c r="R43" s="113">
        <f t="shared" si="1"/>
        <v>50.709317258672435</v>
      </c>
      <c r="S43" s="122">
        <f>SUM(S39:S42)</f>
        <v>400623.98799999995</v>
      </c>
    </row>
    <row r="49" spans="1:19" x14ac:dyDescent="0.25">
      <c r="A49" s="116" t="s">
        <v>234</v>
      </c>
      <c r="D49" s="111">
        <f>+D7+D13+D19+D25+D31+D37+D43</f>
        <v>13773</v>
      </c>
      <c r="E49" s="111">
        <f t="shared" ref="E49:S49" si="35">+E7+E13+E19+E25+E31+E37+E43</f>
        <v>12785</v>
      </c>
      <c r="F49" s="111">
        <f t="shared" si="35"/>
        <v>12785</v>
      </c>
      <c r="G49" s="111">
        <f t="shared" si="35"/>
        <v>378165</v>
      </c>
      <c r="H49" s="111">
        <f t="shared" si="35"/>
        <v>828</v>
      </c>
      <c r="I49" s="111">
        <f t="shared" si="35"/>
        <v>975934.25</v>
      </c>
      <c r="J49" s="111">
        <f t="shared" si="35"/>
        <v>30283990.859999999</v>
      </c>
      <c r="K49" s="111">
        <f t="shared" si="35"/>
        <v>29308056.609999999</v>
      </c>
      <c r="L49" s="111">
        <f t="shared" si="35"/>
        <v>3316218.01</v>
      </c>
      <c r="M49" s="111">
        <f t="shared" si="35"/>
        <v>2692129</v>
      </c>
      <c r="N49" s="111">
        <f t="shared" si="35"/>
        <v>489546.74999999994</v>
      </c>
      <c r="O49" s="111">
        <f t="shared" si="35"/>
        <v>30418533.120000001</v>
      </c>
      <c r="P49" s="111">
        <f t="shared" si="35"/>
        <v>566.06733343832423</v>
      </c>
      <c r="Q49" s="111">
        <f t="shared" si="35"/>
        <v>4910523.318</v>
      </c>
      <c r="R49" s="111">
        <f t="shared" si="35"/>
        <v>381.29025485703767</v>
      </c>
      <c r="S49" s="111">
        <f t="shared" si="35"/>
        <v>2217118.798</v>
      </c>
    </row>
    <row r="50" spans="1:19" x14ac:dyDescent="0.25">
      <c r="L50" s="119"/>
    </row>
    <row r="51" spans="1:19" x14ac:dyDescent="0.25">
      <c r="L51" s="119"/>
    </row>
    <row r="52" spans="1:19" x14ac:dyDescent="0.25">
      <c r="L52" s="119"/>
    </row>
    <row r="65" spans="1:2" x14ac:dyDescent="0.25">
      <c r="A65" s="111"/>
      <c r="B65" s="111"/>
    </row>
    <row r="66" spans="1:2" x14ac:dyDescent="0.25">
      <c r="A66" s="111"/>
      <c r="B66" s="111"/>
    </row>
    <row r="67" spans="1:2" x14ac:dyDescent="0.25">
      <c r="A67" s="111"/>
      <c r="B67" s="111"/>
    </row>
    <row r="68" spans="1:2" x14ac:dyDescent="0.25">
      <c r="A68" s="111"/>
      <c r="B68" s="111"/>
    </row>
    <row r="69" spans="1:2" x14ac:dyDescent="0.25">
      <c r="A69" s="111"/>
      <c r="B69" s="111"/>
    </row>
    <row r="70" spans="1:2" x14ac:dyDescent="0.25">
      <c r="A70" s="111"/>
      <c r="B70" s="111"/>
    </row>
    <row r="71" spans="1:2" x14ac:dyDescent="0.25">
      <c r="A71" s="111"/>
      <c r="B71" s="111"/>
    </row>
    <row r="72" spans="1:2" x14ac:dyDescent="0.25">
      <c r="A72" s="111"/>
      <c r="B72" s="111"/>
    </row>
    <row r="73" spans="1:2" x14ac:dyDescent="0.25">
      <c r="A73" s="111"/>
      <c r="B73" s="111"/>
    </row>
    <row r="74" spans="1:2" x14ac:dyDescent="0.25">
      <c r="A74" s="111"/>
      <c r="B74" s="111"/>
    </row>
    <row r="75" spans="1:2" x14ac:dyDescent="0.25">
      <c r="A75" s="111"/>
      <c r="B75" s="111"/>
    </row>
    <row r="76" spans="1:2" x14ac:dyDescent="0.25">
      <c r="A76" s="111"/>
      <c r="B76" s="111"/>
    </row>
    <row r="77" spans="1:2" x14ac:dyDescent="0.25">
      <c r="A77" s="111"/>
      <c r="B77" s="111"/>
    </row>
    <row r="78" spans="1:2" x14ac:dyDescent="0.25">
      <c r="A78" s="111"/>
      <c r="B78" s="111"/>
    </row>
    <row r="79" spans="1:2" x14ac:dyDescent="0.25">
      <c r="A79" s="111"/>
      <c r="B79" s="111"/>
    </row>
    <row r="80" spans="1:2" x14ac:dyDescent="0.25">
      <c r="A80" s="111"/>
      <c r="B80" s="111"/>
    </row>
    <row r="81" spans="1:2" x14ac:dyDescent="0.25">
      <c r="A81" s="111"/>
      <c r="B81" s="111"/>
    </row>
    <row r="82" spans="1:2" x14ac:dyDescent="0.25">
      <c r="A82" s="111"/>
      <c r="B82" s="111"/>
    </row>
    <row r="83" spans="1:2" x14ac:dyDescent="0.25">
      <c r="A83" s="111"/>
      <c r="B83" s="111"/>
    </row>
    <row r="84" spans="1:2" x14ac:dyDescent="0.25">
      <c r="A84" s="111"/>
      <c r="B84" s="111"/>
    </row>
    <row r="85" spans="1:2" x14ac:dyDescent="0.25">
      <c r="A85" s="111"/>
      <c r="B85" s="111"/>
    </row>
    <row r="86" spans="1:2" x14ac:dyDescent="0.25">
      <c r="A86" s="111"/>
      <c r="B86" s="111"/>
    </row>
    <row r="87" spans="1:2" x14ac:dyDescent="0.25">
      <c r="A87" s="111"/>
      <c r="B87" s="111"/>
    </row>
    <row r="88" spans="1:2" x14ac:dyDescent="0.25">
      <c r="A88" s="111"/>
      <c r="B88" s="111"/>
    </row>
    <row r="89" spans="1:2" x14ac:dyDescent="0.25">
      <c r="A89" s="111"/>
      <c r="B89" s="111"/>
    </row>
    <row r="90" spans="1:2" x14ac:dyDescent="0.25">
      <c r="A90" s="111"/>
      <c r="B90" s="111"/>
    </row>
    <row r="91" spans="1:2" x14ac:dyDescent="0.25">
      <c r="A91" s="111"/>
      <c r="B91" s="111"/>
    </row>
    <row r="92" spans="1:2" x14ac:dyDescent="0.25">
      <c r="A92" s="111"/>
      <c r="B92" s="111"/>
    </row>
    <row r="93" spans="1:2" x14ac:dyDescent="0.25">
      <c r="A93" s="111"/>
      <c r="B93" s="111"/>
    </row>
    <row r="94" spans="1:2" x14ac:dyDescent="0.25">
      <c r="A94" s="111"/>
      <c r="B94" s="111"/>
    </row>
    <row r="95" spans="1:2" x14ac:dyDescent="0.25">
      <c r="A95" s="111"/>
      <c r="B95" s="111"/>
    </row>
    <row r="96" spans="1:2" x14ac:dyDescent="0.25">
      <c r="A96" s="111"/>
      <c r="B96" s="111"/>
    </row>
    <row r="97" spans="1:2" x14ac:dyDescent="0.25">
      <c r="A97" s="111"/>
      <c r="B97" s="111"/>
    </row>
    <row r="98" spans="1:2" x14ac:dyDescent="0.25">
      <c r="A98" s="111"/>
      <c r="B98" s="111"/>
    </row>
    <row r="99" spans="1:2" x14ac:dyDescent="0.25">
      <c r="A99" s="111"/>
      <c r="B99" s="111"/>
    </row>
    <row r="100" spans="1:2" x14ac:dyDescent="0.25">
      <c r="A100" s="111"/>
      <c r="B100" s="111"/>
    </row>
    <row r="101" spans="1:2" x14ac:dyDescent="0.25">
      <c r="A101" s="111"/>
      <c r="B101" s="111"/>
    </row>
    <row r="102" spans="1:2" x14ac:dyDescent="0.25">
      <c r="A102" s="111"/>
      <c r="B102" s="111"/>
    </row>
    <row r="103" spans="1:2" x14ac:dyDescent="0.25">
      <c r="A103" s="111"/>
      <c r="B103" s="111"/>
    </row>
    <row r="104" spans="1:2" x14ac:dyDescent="0.25">
      <c r="A104" s="111"/>
      <c r="B104" s="111"/>
    </row>
    <row r="105" spans="1:2" x14ac:dyDescent="0.25">
      <c r="A105" s="111"/>
      <c r="B105" s="111"/>
    </row>
    <row r="106" spans="1:2" x14ac:dyDescent="0.25">
      <c r="A106" s="111"/>
      <c r="B106" s="111"/>
    </row>
    <row r="107" spans="1:2" x14ac:dyDescent="0.25">
      <c r="A107" s="111"/>
      <c r="B107" s="111"/>
    </row>
    <row r="108" spans="1:2" x14ac:dyDescent="0.25">
      <c r="A108" s="111"/>
      <c r="B108" s="111"/>
    </row>
    <row r="109" spans="1:2" x14ac:dyDescent="0.25">
      <c r="A109" s="111"/>
      <c r="B109" s="111"/>
    </row>
    <row r="110" spans="1:2" x14ac:dyDescent="0.25">
      <c r="A110" s="111"/>
      <c r="B110" s="111"/>
    </row>
    <row r="111" spans="1:2" x14ac:dyDescent="0.25">
      <c r="A111" s="111"/>
      <c r="B111" s="111"/>
    </row>
    <row r="112" spans="1:2" x14ac:dyDescent="0.25">
      <c r="A112" s="111"/>
      <c r="B112" s="111"/>
    </row>
    <row r="113" spans="1:2" x14ac:dyDescent="0.25">
      <c r="A113" s="111"/>
      <c r="B113" s="111"/>
    </row>
    <row r="114" spans="1:2" x14ac:dyDescent="0.25">
      <c r="A114" s="111"/>
      <c r="B114" s="111"/>
    </row>
    <row r="115" spans="1:2" x14ac:dyDescent="0.25">
      <c r="A115" s="111"/>
      <c r="B115" s="111"/>
    </row>
    <row r="116" spans="1:2" x14ac:dyDescent="0.25">
      <c r="A116" s="111"/>
      <c r="B116" s="111"/>
    </row>
    <row r="117" spans="1:2" x14ac:dyDescent="0.25">
      <c r="A117" s="111"/>
      <c r="B117" s="111"/>
    </row>
    <row r="118" spans="1:2" x14ac:dyDescent="0.25">
      <c r="A118" s="111"/>
      <c r="B118" s="111"/>
    </row>
    <row r="119" spans="1:2" x14ac:dyDescent="0.25">
      <c r="A119" s="111"/>
      <c r="B119" s="111"/>
    </row>
    <row r="120" spans="1:2" x14ac:dyDescent="0.25">
      <c r="A120" s="111"/>
      <c r="B120" s="111"/>
    </row>
    <row r="121" spans="1:2" x14ac:dyDescent="0.25">
      <c r="A121" s="111"/>
      <c r="B121" s="111"/>
    </row>
    <row r="122" spans="1:2" x14ac:dyDescent="0.25">
      <c r="A122" s="111"/>
      <c r="B122" s="111"/>
    </row>
    <row r="123" spans="1:2" x14ac:dyDescent="0.25">
      <c r="A123" s="111"/>
      <c r="B123" s="111"/>
    </row>
    <row r="124" spans="1:2" x14ac:dyDescent="0.25">
      <c r="A124" s="111"/>
      <c r="B124" s="111"/>
    </row>
    <row r="125" spans="1:2" x14ac:dyDescent="0.25">
      <c r="A125" s="111"/>
      <c r="B125" s="111"/>
    </row>
    <row r="126" spans="1:2" x14ac:dyDescent="0.25">
      <c r="A126" s="111"/>
      <c r="B126" s="111"/>
    </row>
    <row r="127" spans="1:2" x14ac:dyDescent="0.25">
      <c r="A127" s="111"/>
      <c r="B127" s="111"/>
    </row>
    <row r="128" spans="1:2" x14ac:dyDescent="0.25">
      <c r="A128" s="111"/>
      <c r="B128" s="111"/>
    </row>
    <row r="129" spans="1:2" x14ac:dyDescent="0.25">
      <c r="A129" s="111"/>
      <c r="B129" s="111"/>
    </row>
    <row r="130" spans="1:2" x14ac:dyDescent="0.25">
      <c r="A130" s="111"/>
      <c r="B130" s="111"/>
    </row>
    <row r="131" spans="1:2" x14ac:dyDescent="0.25">
      <c r="A131" s="111"/>
      <c r="B131" s="111"/>
    </row>
    <row r="132" spans="1:2" x14ac:dyDescent="0.25">
      <c r="A132" s="111"/>
      <c r="B132" s="111"/>
    </row>
    <row r="133" spans="1:2" x14ac:dyDescent="0.25">
      <c r="A133" s="111"/>
      <c r="B133" s="111"/>
    </row>
    <row r="134" spans="1:2" x14ac:dyDescent="0.25">
      <c r="A134" s="111"/>
      <c r="B134" s="111"/>
    </row>
    <row r="135" spans="1:2" x14ac:dyDescent="0.25">
      <c r="A135" s="111"/>
      <c r="B135" s="111"/>
    </row>
    <row r="136" spans="1:2" x14ac:dyDescent="0.25">
      <c r="A136" s="111"/>
      <c r="B136" s="111"/>
    </row>
    <row r="137" spans="1:2" x14ac:dyDescent="0.25">
      <c r="A137" s="111"/>
      <c r="B137" s="111"/>
    </row>
    <row r="138" spans="1:2" x14ac:dyDescent="0.25">
      <c r="A138" s="111"/>
      <c r="B138" s="111"/>
    </row>
    <row r="139" spans="1:2" x14ac:dyDescent="0.25">
      <c r="A139" s="111"/>
      <c r="B139" s="111"/>
    </row>
    <row r="140" spans="1:2" x14ac:dyDescent="0.25">
      <c r="A140" s="111"/>
      <c r="B140" s="111"/>
    </row>
    <row r="141" spans="1:2" x14ac:dyDescent="0.25">
      <c r="A141" s="111"/>
      <c r="B141" s="111"/>
    </row>
    <row r="142" spans="1:2" x14ac:dyDescent="0.25">
      <c r="A142" s="111"/>
      <c r="B142" s="111"/>
    </row>
    <row r="143" spans="1:2" x14ac:dyDescent="0.25">
      <c r="A143" s="111"/>
      <c r="B143" s="111"/>
    </row>
    <row r="144" spans="1:2" x14ac:dyDescent="0.25">
      <c r="A144" s="111"/>
      <c r="B144" s="111"/>
    </row>
    <row r="145" spans="1:2" x14ac:dyDescent="0.25">
      <c r="A145" s="111"/>
      <c r="B145" s="111"/>
    </row>
    <row r="146" spans="1:2" x14ac:dyDescent="0.25">
      <c r="A146" s="111"/>
      <c r="B146" s="111"/>
    </row>
    <row r="147" spans="1:2" x14ac:dyDescent="0.25">
      <c r="A147" s="111"/>
      <c r="B147" s="111"/>
    </row>
    <row r="148" spans="1:2" x14ac:dyDescent="0.25">
      <c r="A148" s="111"/>
      <c r="B148" s="111"/>
    </row>
    <row r="149" spans="1:2" x14ac:dyDescent="0.25">
      <c r="A149" s="111"/>
      <c r="B149" s="111"/>
    </row>
    <row r="150" spans="1:2" x14ac:dyDescent="0.25">
      <c r="A150" s="111"/>
      <c r="B150" s="111"/>
    </row>
    <row r="151" spans="1:2" x14ac:dyDescent="0.25">
      <c r="A151" s="111"/>
      <c r="B151" s="111"/>
    </row>
    <row r="152" spans="1:2" x14ac:dyDescent="0.25">
      <c r="A152" s="111"/>
      <c r="B152" s="111"/>
    </row>
    <row r="153" spans="1:2" x14ac:dyDescent="0.25">
      <c r="A153" s="111"/>
      <c r="B153" s="111"/>
    </row>
    <row r="154" spans="1:2" x14ac:dyDescent="0.25">
      <c r="A154" s="111"/>
      <c r="B154" s="111"/>
    </row>
    <row r="155" spans="1:2" x14ac:dyDescent="0.25">
      <c r="A155" s="111"/>
      <c r="B155" s="111"/>
    </row>
    <row r="156" spans="1:2" x14ac:dyDescent="0.25">
      <c r="A156" s="111"/>
      <c r="B156" s="111"/>
    </row>
    <row r="157" spans="1:2" x14ac:dyDescent="0.25">
      <c r="A157" s="111"/>
      <c r="B157" s="111"/>
    </row>
    <row r="158" spans="1:2" x14ac:dyDescent="0.25">
      <c r="A158" s="111"/>
      <c r="B158" s="111"/>
    </row>
    <row r="159" spans="1:2" x14ac:dyDescent="0.25">
      <c r="A159" s="111"/>
      <c r="B159" s="111"/>
    </row>
    <row r="160" spans="1:2" x14ac:dyDescent="0.25">
      <c r="A160" s="111"/>
      <c r="B160" s="111"/>
    </row>
    <row r="161" spans="1:2" x14ac:dyDescent="0.25">
      <c r="A161" s="111"/>
      <c r="B161" s="111"/>
    </row>
    <row r="162" spans="1:2" x14ac:dyDescent="0.25">
      <c r="A162" s="111"/>
      <c r="B162" s="111"/>
    </row>
    <row r="163" spans="1:2" x14ac:dyDescent="0.25">
      <c r="A163" s="111"/>
      <c r="B163" s="111"/>
    </row>
    <row r="164" spans="1:2" x14ac:dyDescent="0.25">
      <c r="A164" s="111"/>
      <c r="B164" s="111"/>
    </row>
    <row r="165" spans="1:2" x14ac:dyDescent="0.25">
      <c r="A165" s="111"/>
      <c r="B165" s="111"/>
    </row>
    <row r="166" spans="1:2" x14ac:dyDescent="0.25">
      <c r="A166" s="111"/>
      <c r="B166" s="111"/>
    </row>
    <row r="167" spans="1:2" x14ac:dyDescent="0.25">
      <c r="A167" s="111"/>
      <c r="B167" s="111"/>
    </row>
    <row r="168" spans="1:2" x14ac:dyDescent="0.25">
      <c r="A168" s="111"/>
      <c r="B168" s="111"/>
    </row>
    <row r="169" spans="1:2" x14ac:dyDescent="0.25">
      <c r="A169" s="111"/>
      <c r="B169" s="111"/>
    </row>
    <row r="170" spans="1:2" x14ac:dyDescent="0.25">
      <c r="A170" s="111"/>
      <c r="B170" s="111"/>
    </row>
    <row r="171" spans="1:2" x14ac:dyDescent="0.25">
      <c r="A171" s="111"/>
      <c r="B171" s="111"/>
    </row>
    <row r="172" spans="1:2" x14ac:dyDescent="0.25">
      <c r="A172" s="111"/>
      <c r="B172" s="111"/>
    </row>
    <row r="173" spans="1:2" x14ac:dyDescent="0.25">
      <c r="A173" s="111"/>
      <c r="B173" s="111"/>
    </row>
    <row r="174" spans="1:2" x14ac:dyDescent="0.25">
      <c r="A174" s="111"/>
      <c r="B174" s="111"/>
    </row>
    <row r="175" spans="1:2" x14ac:dyDescent="0.25">
      <c r="A175" s="111"/>
      <c r="B175" s="111"/>
    </row>
    <row r="176" spans="1:2" x14ac:dyDescent="0.25">
      <c r="A176" s="111"/>
      <c r="B176" s="111"/>
    </row>
    <row r="177" spans="1:2" x14ac:dyDescent="0.25">
      <c r="A177" s="111"/>
      <c r="B177" s="111"/>
    </row>
    <row r="178" spans="1:2" x14ac:dyDescent="0.25">
      <c r="A178" s="111"/>
      <c r="B178" s="111"/>
    </row>
    <row r="179" spans="1:2" x14ac:dyDescent="0.25">
      <c r="A179" s="111"/>
      <c r="B179" s="111"/>
    </row>
    <row r="180" spans="1:2" x14ac:dyDescent="0.25">
      <c r="A180" s="111"/>
      <c r="B180" s="111"/>
    </row>
    <row r="181" spans="1:2" x14ac:dyDescent="0.25">
      <c r="A181" s="111"/>
      <c r="B181" s="111"/>
    </row>
    <row r="182" spans="1:2" x14ac:dyDescent="0.25">
      <c r="A182" s="111"/>
      <c r="B182" s="111"/>
    </row>
    <row r="183" spans="1:2" x14ac:dyDescent="0.25">
      <c r="A183" s="111"/>
      <c r="B183" s="111"/>
    </row>
    <row r="184" spans="1:2" x14ac:dyDescent="0.25">
      <c r="A184" s="111"/>
      <c r="B184" s="111"/>
    </row>
    <row r="185" spans="1:2" x14ac:dyDescent="0.25">
      <c r="A185" s="111"/>
      <c r="B185" s="111"/>
    </row>
    <row r="186" spans="1:2" x14ac:dyDescent="0.25">
      <c r="A186" s="111"/>
      <c r="B186" s="111"/>
    </row>
    <row r="187" spans="1:2" x14ac:dyDescent="0.25">
      <c r="A187" s="111"/>
      <c r="B187" s="111"/>
    </row>
    <row r="188" spans="1:2" x14ac:dyDescent="0.25">
      <c r="A188" s="111"/>
      <c r="B188" s="111"/>
    </row>
    <row r="189" spans="1:2" x14ac:dyDescent="0.25">
      <c r="A189" s="111"/>
      <c r="B189" s="111"/>
    </row>
    <row r="190" spans="1:2" x14ac:dyDescent="0.25">
      <c r="A190" s="111"/>
      <c r="B190" s="111"/>
    </row>
    <row r="191" spans="1:2" x14ac:dyDescent="0.25">
      <c r="A191" s="111"/>
      <c r="B191" s="111"/>
    </row>
    <row r="192" spans="1:2" x14ac:dyDescent="0.25">
      <c r="A192" s="111"/>
      <c r="B192" s="111"/>
    </row>
    <row r="193" spans="1:2" x14ac:dyDescent="0.25">
      <c r="A193" s="111"/>
      <c r="B193" s="111"/>
    </row>
    <row r="194" spans="1:2" x14ac:dyDescent="0.25">
      <c r="A194" s="111"/>
      <c r="B194" s="111"/>
    </row>
    <row r="195" spans="1:2" x14ac:dyDescent="0.25">
      <c r="A195" s="111"/>
      <c r="B195" s="111"/>
    </row>
    <row r="196" spans="1:2" x14ac:dyDescent="0.25">
      <c r="A196" s="111"/>
      <c r="B196" s="111"/>
    </row>
    <row r="197" spans="1:2" x14ac:dyDescent="0.25">
      <c r="A197" s="111"/>
      <c r="B197" s="111"/>
    </row>
    <row r="198" spans="1:2" x14ac:dyDescent="0.25">
      <c r="A198" s="111"/>
      <c r="B198" s="111"/>
    </row>
    <row r="199" spans="1:2" x14ac:dyDescent="0.25">
      <c r="A199" s="111"/>
      <c r="B199" s="111"/>
    </row>
    <row r="200" spans="1:2" x14ac:dyDescent="0.25">
      <c r="A200" s="111"/>
      <c r="B200" s="111"/>
    </row>
    <row r="201" spans="1:2" x14ac:dyDescent="0.25">
      <c r="A201" s="111"/>
      <c r="B201" s="111"/>
    </row>
    <row r="202" spans="1:2" x14ac:dyDescent="0.25">
      <c r="A202" s="111"/>
      <c r="B202" s="111"/>
    </row>
    <row r="203" spans="1:2" x14ac:dyDescent="0.25">
      <c r="A203" s="111"/>
      <c r="B203" s="111"/>
    </row>
    <row r="204" spans="1:2" x14ac:dyDescent="0.25">
      <c r="A204" s="111"/>
      <c r="B204" s="111"/>
    </row>
    <row r="205" spans="1:2" x14ac:dyDescent="0.25">
      <c r="A205" s="111"/>
      <c r="B205" s="111"/>
    </row>
    <row r="206" spans="1:2" x14ac:dyDescent="0.25">
      <c r="A206" s="111"/>
      <c r="B206" s="111"/>
    </row>
    <row r="207" spans="1:2" x14ac:dyDescent="0.25">
      <c r="A207" s="111"/>
      <c r="B207" s="111"/>
    </row>
    <row r="208" spans="1:2" x14ac:dyDescent="0.25">
      <c r="A208" s="111"/>
      <c r="B208" s="111"/>
    </row>
    <row r="209" spans="1:2" x14ac:dyDescent="0.25">
      <c r="A209" s="111"/>
      <c r="B209" s="111"/>
    </row>
    <row r="210" spans="1:2" x14ac:dyDescent="0.25">
      <c r="A210" s="111"/>
      <c r="B210" s="111"/>
    </row>
    <row r="211" spans="1:2" x14ac:dyDescent="0.25">
      <c r="A211" s="111"/>
      <c r="B211" s="111"/>
    </row>
    <row r="212" spans="1:2" x14ac:dyDescent="0.25">
      <c r="A212" s="111"/>
      <c r="B212" s="111"/>
    </row>
    <row r="213" spans="1:2" x14ac:dyDescent="0.25">
      <c r="A213" s="111"/>
      <c r="B213" s="111"/>
    </row>
    <row r="214" spans="1:2" x14ac:dyDescent="0.25">
      <c r="A214" s="111"/>
      <c r="B214" s="111"/>
    </row>
    <row r="215" spans="1:2" x14ac:dyDescent="0.25">
      <c r="A215" s="111"/>
      <c r="B215" s="111"/>
    </row>
    <row r="216" spans="1:2" x14ac:dyDescent="0.25">
      <c r="A216" s="111"/>
      <c r="B216" s="111"/>
    </row>
    <row r="217" spans="1:2" x14ac:dyDescent="0.25">
      <c r="A217" s="111"/>
      <c r="B217" s="111"/>
    </row>
    <row r="218" spans="1:2" x14ac:dyDescent="0.25">
      <c r="A218" s="111"/>
      <c r="B218" s="111"/>
    </row>
    <row r="219" spans="1:2" x14ac:dyDescent="0.25">
      <c r="A219" s="111"/>
      <c r="B219" s="111"/>
    </row>
    <row r="220" spans="1:2" x14ac:dyDescent="0.25">
      <c r="A220" s="111"/>
      <c r="B220" s="111"/>
    </row>
    <row r="221" spans="1:2" x14ac:dyDescent="0.25">
      <c r="A221" s="111"/>
      <c r="B221" s="111"/>
    </row>
    <row r="222" spans="1:2" x14ac:dyDescent="0.25">
      <c r="A222" s="111"/>
      <c r="B222" s="111"/>
    </row>
    <row r="223" spans="1:2" x14ac:dyDescent="0.25">
      <c r="A223" s="111"/>
      <c r="B223" s="111"/>
    </row>
    <row r="224" spans="1:2" x14ac:dyDescent="0.25">
      <c r="A224" s="111"/>
      <c r="B224" s="111"/>
    </row>
    <row r="225" spans="1:2" x14ac:dyDescent="0.25">
      <c r="A225" s="111"/>
      <c r="B225" s="111"/>
    </row>
    <row r="226" spans="1:2" x14ac:dyDescent="0.25">
      <c r="A226" s="111"/>
      <c r="B226" s="111"/>
    </row>
    <row r="227" spans="1:2" x14ac:dyDescent="0.25">
      <c r="A227" s="111"/>
      <c r="B227" s="111"/>
    </row>
    <row r="228" spans="1:2" x14ac:dyDescent="0.25">
      <c r="A228" s="111"/>
      <c r="B228" s="111"/>
    </row>
    <row r="229" spans="1:2" x14ac:dyDescent="0.25">
      <c r="A229" s="111"/>
      <c r="B229" s="111"/>
    </row>
    <row r="230" spans="1:2" x14ac:dyDescent="0.25">
      <c r="A230" s="111"/>
      <c r="B230" s="111"/>
    </row>
    <row r="231" spans="1:2" x14ac:dyDescent="0.25">
      <c r="A231" s="111"/>
      <c r="B231" s="111"/>
    </row>
    <row r="232" spans="1:2" x14ac:dyDescent="0.25">
      <c r="A232" s="111"/>
      <c r="B232" s="111"/>
    </row>
    <row r="233" spans="1:2" x14ac:dyDescent="0.25">
      <c r="A233" s="111"/>
      <c r="B233" s="111"/>
    </row>
    <row r="234" spans="1:2" x14ac:dyDescent="0.25">
      <c r="A234" s="111"/>
      <c r="B234" s="111"/>
    </row>
    <row r="235" spans="1:2" x14ac:dyDescent="0.25">
      <c r="A235" s="111"/>
      <c r="B235" s="111"/>
    </row>
    <row r="236" spans="1:2" x14ac:dyDescent="0.25">
      <c r="A236" s="111"/>
      <c r="B236" s="111"/>
    </row>
    <row r="237" spans="1:2" x14ac:dyDescent="0.25">
      <c r="A237" s="111"/>
      <c r="B237" s="111"/>
    </row>
    <row r="238" spans="1:2" x14ac:dyDescent="0.25">
      <c r="A238" s="111"/>
      <c r="B238" s="111"/>
    </row>
    <row r="239" spans="1:2" x14ac:dyDescent="0.25">
      <c r="A239" s="111"/>
      <c r="B239" s="111"/>
    </row>
    <row r="240" spans="1:2" x14ac:dyDescent="0.25">
      <c r="A240" s="111"/>
      <c r="B240" s="111"/>
    </row>
    <row r="241" spans="1:2" x14ac:dyDescent="0.25">
      <c r="A241" s="111"/>
      <c r="B241" s="111"/>
    </row>
    <row r="242" spans="1:2" x14ac:dyDescent="0.25">
      <c r="A242" s="111"/>
      <c r="B242" s="111"/>
    </row>
    <row r="243" spans="1:2" x14ac:dyDescent="0.25">
      <c r="A243" s="111"/>
      <c r="B243" s="111"/>
    </row>
    <row r="244" spans="1:2" x14ac:dyDescent="0.25">
      <c r="A244" s="111"/>
      <c r="B244" s="111"/>
    </row>
    <row r="245" spans="1:2" x14ac:dyDescent="0.25">
      <c r="A245" s="111"/>
      <c r="B245" s="111"/>
    </row>
    <row r="246" spans="1:2" x14ac:dyDescent="0.25">
      <c r="A246" s="111"/>
      <c r="B246" s="111"/>
    </row>
    <row r="247" spans="1:2" x14ac:dyDescent="0.25">
      <c r="A247" s="111"/>
      <c r="B247" s="111"/>
    </row>
    <row r="248" spans="1:2" x14ac:dyDescent="0.25">
      <c r="A248" s="111"/>
      <c r="B248" s="111"/>
    </row>
    <row r="249" spans="1:2" x14ac:dyDescent="0.25">
      <c r="A249" s="111"/>
      <c r="B249" s="111"/>
    </row>
    <row r="250" spans="1:2" x14ac:dyDescent="0.25">
      <c r="A250" s="111"/>
      <c r="B250" s="111"/>
    </row>
    <row r="251" spans="1:2" x14ac:dyDescent="0.25">
      <c r="A251" s="111"/>
      <c r="B251" s="111"/>
    </row>
    <row r="252" spans="1:2" x14ac:dyDescent="0.25">
      <c r="A252" s="111"/>
      <c r="B252" s="111"/>
    </row>
    <row r="253" spans="1:2" x14ac:dyDescent="0.25">
      <c r="A253" s="111"/>
      <c r="B253" s="111"/>
    </row>
    <row r="254" spans="1:2" x14ac:dyDescent="0.25">
      <c r="A254" s="111"/>
      <c r="B254" s="111"/>
    </row>
    <row r="255" spans="1:2" x14ac:dyDescent="0.25">
      <c r="A255" s="111"/>
      <c r="B255" s="111"/>
    </row>
    <row r="256" spans="1:2" x14ac:dyDescent="0.25">
      <c r="A256" s="111"/>
      <c r="B256" s="111"/>
    </row>
    <row r="257" spans="1:2" x14ac:dyDescent="0.25">
      <c r="A257" s="111"/>
      <c r="B257" s="111"/>
    </row>
    <row r="258" spans="1:2" x14ac:dyDescent="0.25">
      <c r="A258" s="111"/>
      <c r="B258" s="111"/>
    </row>
    <row r="259" spans="1:2" x14ac:dyDescent="0.25">
      <c r="A259" s="111"/>
      <c r="B259" s="111"/>
    </row>
    <row r="260" spans="1:2" x14ac:dyDescent="0.25">
      <c r="A260" s="111"/>
      <c r="B260" s="111"/>
    </row>
    <row r="261" spans="1:2" x14ac:dyDescent="0.25">
      <c r="A261" s="111"/>
      <c r="B261" s="111"/>
    </row>
    <row r="262" spans="1:2" x14ac:dyDescent="0.25">
      <c r="A262" s="111"/>
      <c r="B262" s="111"/>
    </row>
    <row r="263" spans="1:2" x14ac:dyDescent="0.25">
      <c r="A263" s="111"/>
      <c r="B263" s="111"/>
    </row>
    <row r="264" spans="1:2" x14ac:dyDescent="0.25">
      <c r="A264" s="111"/>
      <c r="B264" s="111"/>
    </row>
    <row r="265" spans="1:2" x14ac:dyDescent="0.25">
      <c r="A265" s="111"/>
      <c r="B265" s="111"/>
    </row>
    <row r="266" spans="1:2" x14ac:dyDescent="0.25">
      <c r="A266" s="111"/>
      <c r="B266" s="111"/>
    </row>
    <row r="267" spans="1:2" x14ac:dyDescent="0.25">
      <c r="A267" s="111"/>
      <c r="B267" s="111"/>
    </row>
    <row r="268" spans="1:2" x14ac:dyDescent="0.25">
      <c r="A268" s="111"/>
      <c r="B268" s="111"/>
    </row>
    <row r="269" spans="1:2" x14ac:dyDescent="0.25">
      <c r="A269" s="111"/>
      <c r="B269" s="111"/>
    </row>
    <row r="270" spans="1:2" x14ac:dyDescent="0.25">
      <c r="A270" s="111"/>
      <c r="B270" s="111"/>
    </row>
    <row r="271" spans="1:2" x14ac:dyDescent="0.25">
      <c r="A271" s="111"/>
      <c r="B271" s="111"/>
    </row>
    <row r="272" spans="1:2" x14ac:dyDescent="0.25">
      <c r="A272" s="111"/>
      <c r="B272" s="111"/>
    </row>
    <row r="273" spans="1:2" x14ac:dyDescent="0.25">
      <c r="A273" s="111"/>
      <c r="B273" s="111"/>
    </row>
    <row r="274" spans="1:2" x14ac:dyDescent="0.25">
      <c r="A274" s="111"/>
      <c r="B274" s="111"/>
    </row>
    <row r="275" spans="1:2" x14ac:dyDescent="0.25">
      <c r="A275" s="111"/>
      <c r="B275" s="111"/>
    </row>
    <row r="276" spans="1:2" x14ac:dyDescent="0.25">
      <c r="A276" s="111"/>
      <c r="B276" s="111"/>
    </row>
    <row r="277" spans="1:2" x14ac:dyDescent="0.25">
      <c r="A277" s="111"/>
      <c r="B277" s="111"/>
    </row>
    <row r="278" spans="1:2" x14ac:dyDescent="0.25">
      <c r="A278" s="111"/>
      <c r="B278" s="111"/>
    </row>
    <row r="279" spans="1:2" x14ac:dyDescent="0.25">
      <c r="A279" s="111"/>
      <c r="B279" s="111"/>
    </row>
    <row r="280" spans="1:2" x14ac:dyDescent="0.25">
      <c r="A280" s="111"/>
      <c r="B280" s="111"/>
    </row>
    <row r="281" spans="1:2" x14ac:dyDescent="0.25">
      <c r="A281" s="111"/>
      <c r="B281" s="111"/>
    </row>
    <row r="282" spans="1:2" x14ac:dyDescent="0.25">
      <c r="A282" s="111"/>
      <c r="B282" s="111"/>
    </row>
    <row r="283" spans="1:2" x14ac:dyDescent="0.25">
      <c r="A283" s="111"/>
      <c r="B283" s="111"/>
    </row>
    <row r="284" spans="1:2" x14ac:dyDescent="0.25">
      <c r="A284" s="111"/>
      <c r="B284" s="111"/>
    </row>
    <row r="285" spans="1:2" x14ac:dyDescent="0.25">
      <c r="A285" s="111"/>
      <c r="B285" s="111"/>
    </row>
    <row r="286" spans="1:2" x14ac:dyDescent="0.25">
      <c r="A286" s="111"/>
      <c r="B286" s="111"/>
    </row>
    <row r="287" spans="1:2" x14ac:dyDescent="0.25">
      <c r="A287" s="111"/>
      <c r="B287" s="111"/>
    </row>
    <row r="288" spans="1:2" x14ac:dyDescent="0.25">
      <c r="A288" s="111"/>
      <c r="B288" s="111"/>
    </row>
    <row r="289" spans="1:2" x14ac:dyDescent="0.25">
      <c r="A289" s="111"/>
      <c r="B289" s="111"/>
    </row>
    <row r="290" spans="1:2" x14ac:dyDescent="0.25">
      <c r="A290" s="111"/>
      <c r="B290" s="111"/>
    </row>
    <row r="291" spans="1:2" x14ac:dyDescent="0.25">
      <c r="A291" s="111"/>
      <c r="B291" s="111"/>
    </row>
    <row r="292" spans="1:2" x14ac:dyDescent="0.25">
      <c r="A292" s="111"/>
      <c r="B292" s="111"/>
    </row>
    <row r="293" spans="1:2" x14ac:dyDescent="0.25">
      <c r="A293" s="111"/>
      <c r="B293" s="111"/>
    </row>
    <row r="294" spans="1:2" x14ac:dyDescent="0.25">
      <c r="A294" s="111"/>
      <c r="B294" s="111"/>
    </row>
    <row r="295" spans="1:2" x14ac:dyDescent="0.25">
      <c r="A295" s="111"/>
      <c r="B295" s="111"/>
    </row>
    <row r="296" spans="1:2" x14ac:dyDescent="0.25">
      <c r="A296" s="111"/>
      <c r="B296" s="111"/>
    </row>
    <row r="297" spans="1:2" x14ac:dyDescent="0.25">
      <c r="A297" s="111"/>
      <c r="B297" s="111"/>
    </row>
    <row r="298" spans="1:2" x14ac:dyDescent="0.25">
      <c r="A298" s="111"/>
      <c r="B298" s="111"/>
    </row>
    <row r="299" spans="1:2" x14ac:dyDescent="0.25">
      <c r="A299" s="111"/>
      <c r="B299" s="111"/>
    </row>
    <row r="300" spans="1:2" x14ac:dyDescent="0.25">
      <c r="A300" s="111"/>
      <c r="B300" s="111"/>
    </row>
    <row r="301" spans="1:2" x14ac:dyDescent="0.25">
      <c r="A301" s="111"/>
      <c r="B301" s="111"/>
    </row>
    <row r="302" spans="1:2" x14ac:dyDescent="0.25">
      <c r="A302" s="111"/>
      <c r="B302" s="111"/>
    </row>
    <row r="303" spans="1:2" x14ac:dyDescent="0.25">
      <c r="A303" s="111"/>
      <c r="B303" s="111"/>
    </row>
    <row r="304" spans="1:2" x14ac:dyDescent="0.25">
      <c r="A304" s="111"/>
      <c r="B304" s="111"/>
    </row>
    <row r="305" spans="1:2" x14ac:dyDescent="0.25">
      <c r="A305" s="111"/>
      <c r="B305" s="111"/>
    </row>
    <row r="306" spans="1:2" x14ac:dyDescent="0.25">
      <c r="A306" s="111"/>
      <c r="B306" s="111"/>
    </row>
    <row r="307" spans="1:2" x14ac:dyDescent="0.25">
      <c r="A307" s="111"/>
      <c r="B307" s="111"/>
    </row>
    <row r="308" spans="1:2" x14ac:dyDescent="0.25">
      <c r="A308" s="111"/>
      <c r="B308" s="111"/>
    </row>
    <row r="309" spans="1:2" x14ac:dyDescent="0.25">
      <c r="A309" s="111"/>
      <c r="B309" s="111"/>
    </row>
    <row r="310" spans="1:2" x14ac:dyDescent="0.25">
      <c r="A310" s="111"/>
      <c r="B310" s="111"/>
    </row>
    <row r="311" spans="1:2" x14ac:dyDescent="0.25">
      <c r="A311" s="111"/>
      <c r="B311" s="111"/>
    </row>
    <row r="312" spans="1:2" x14ac:dyDescent="0.25">
      <c r="A312" s="111"/>
      <c r="B312" s="111"/>
    </row>
    <row r="313" spans="1:2" x14ac:dyDescent="0.25">
      <c r="A313" s="111"/>
      <c r="B313" s="111"/>
    </row>
    <row r="314" spans="1:2" x14ac:dyDescent="0.25">
      <c r="A314" s="111"/>
      <c r="B314" s="111"/>
    </row>
    <row r="315" spans="1:2" x14ac:dyDescent="0.25">
      <c r="A315" s="111"/>
      <c r="B315" s="111"/>
    </row>
    <row r="316" spans="1:2" x14ac:dyDescent="0.25">
      <c r="A316" s="111"/>
      <c r="B316" s="111"/>
    </row>
    <row r="317" spans="1:2" x14ac:dyDescent="0.25">
      <c r="A317" s="111"/>
      <c r="B317" s="111"/>
    </row>
    <row r="318" spans="1:2" x14ac:dyDescent="0.25">
      <c r="A318" s="111"/>
      <c r="B318" s="111"/>
    </row>
    <row r="319" spans="1:2" x14ac:dyDescent="0.25">
      <c r="A319" s="111"/>
      <c r="B319" s="111"/>
    </row>
    <row r="320" spans="1:2" x14ac:dyDescent="0.25">
      <c r="A320" s="111"/>
      <c r="B320" s="111"/>
    </row>
    <row r="321" spans="1:2" x14ac:dyDescent="0.25">
      <c r="A321" s="111"/>
      <c r="B321" s="111"/>
    </row>
    <row r="322" spans="1:2" x14ac:dyDescent="0.25">
      <c r="A322" s="111"/>
      <c r="B322" s="111"/>
    </row>
    <row r="323" spans="1:2" x14ac:dyDescent="0.25">
      <c r="A323" s="111"/>
      <c r="B323" s="111"/>
    </row>
    <row r="324" spans="1:2" x14ac:dyDescent="0.25">
      <c r="A324" s="111"/>
      <c r="B324" s="111"/>
    </row>
    <row r="325" spans="1:2" x14ac:dyDescent="0.25">
      <c r="A325" s="111"/>
      <c r="B325" s="111"/>
    </row>
    <row r="326" spans="1:2" x14ac:dyDescent="0.25">
      <c r="A326" s="111"/>
      <c r="B326" s="111"/>
    </row>
    <row r="327" spans="1:2" x14ac:dyDescent="0.25">
      <c r="A327" s="111"/>
      <c r="B327" s="111"/>
    </row>
    <row r="328" spans="1:2" x14ac:dyDescent="0.25">
      <c r="A328" s="111"/>
      <c r="B328" s="111"/>
    </row>
    <row r="329" spans="1:2" x14ac:dyDescent="0.25">
      <c r="A329" s="111"/>
      <c r="B329" s="111"/>
    </row>
    <row r="330" spans="1:2" x14ac:dyDescent="0.25">
      <c r="A330" s="111"/>
      <c r="B330" s="111"/>
    </row>
    <row r="331" spans="1:2" x14ac:dyDescent="0.25">
      <c r="A331" s="111"/>
      <c r="B331" s="111"/>
    </row>
    <row r="332" spans="1:2" x14ac:dyDescent="0.25">
      <c r="A332" s="111"/>
      <c r="B332" s="111"/>
    </row>
    <row r="333" spans="1:2" x14ac:dyDescent="0.25">
      <c r="A333" s="111"/>
      <c r="B333" s="111"/>
    </row>
    <row r="334" spans="1:2" x14ac:dyDescent="0.25">
      <c r="A334" s="111"/>
      <c r="B334" s="111"/>
    </row>
    <row r="335" spans="1:2" x14ac:dyDescent="0.25">
      <c r="A335" s="111"/>
      <c r="B335" s="111"/>
    </row>
    <row r="336" spans="1:2" x14ac:dyDescent="0.25">
      <c r="A336" s="111"/>
      <c r="B336" s="111"/>
    </row>
    <row r="337" spans="1:2" x14ac:dyDescent="0.25">
      <c r="A337" s="111"/>
      <c r="B337" s="111"/>
    </row>
    <row r="338" spans="1:2" x14ac:dyDescent="0.25">
      <c r="A338" s="111"/>
      <c r="B338" s="111"/>
    </row>
    <row r="339" spans="1:2" x14ac:dyDescent="0.25">
      <c r="A339" s="111"/>
      <c r="B339" s="111"/>
    </row>
    <row r="340" spans="1:2" x14ac:dyDescent="0.25">
      <c r="A340" s="111"/>
      <c r="B340" s="111"/>
    </row>
    <row r="341" spans="1:2" x14ac:dyDescent="0.25">
      <c r="A341" s="111"/>
      <c r="B341" s="111"/>
    </row>
    <row r="342" spans="1:2" x14ac:dyDescent="0.25">
      <c r="A342" s="111"/>
      <c r="B342" s="111"/>
    </row>
    <row r="343" spans="1:2" x14ac:dyDescent="0.25">
      <c r="A343" s="111"/>
      <c r="B343" s="111"/>
    </row>
    <row r="344" spans="1:2" x14ac:dyDescent="0.25">
      <c r="A344" s="111"/>
      <c r="B344" s="111"/>
    </row>
    <row r="345" spans="1:2" x14ac:dyDescent="0.25">
      <c r="A345" s="111"/>
      <c r="B345" s="111"/>
    </row>
    <row r="346" spans="1:2" x14ac:dyDescent="0.25">
      <c r="A346" s="111"/>
      <c r="B346" s="111"/>
    </row>
    <row r="347" spans="1:2" x14ac:dyDescent="0.25">
      <c r="A347" s="111"/>
      <c r="B347" s="111"/>
    </row>
    <row r="348" spans="1:2" x14ac:dyDescent="0.25">
      <c r="A348" s="111"/>
      <c r="B348" s="111"/>
    </row>
    <row r="349" spans="1:2" x14ac:dyDescent="0.25">
      <c r="A349" s="111"/>
      <c r="B349" s="111"/>
    </row>
    <row r="350" spans="1:2" x14ac:dyDescent="0.25">
      <c r="A350" s="111"/>
      <c r="B350" s="111"/>
    </row>
    <row r="351" spans="1:2" x14ac:dyDescent="0.25">
      <c r="A351" s="111"/>
      <c r="B351" s="111"/>
    </row>
    <row r="352" spans="1:2" x14ac:dyDescent="0.25">
      <c r="A352" s="111"/>
      <c r="B352" s="111"/>
    </row>
    <row r="353" spans="1:2" x14ac:dyDescent="0.25">
      <c r="A353" s="111"/>
      <c r="B353" s="111"/>
    </row>
    <row r="354" spans="1:2" x14ac:dyDescent="0.25">
      <c r="A354" s="111"/>
      <c r="B354" s="111"/>
    </row>
    <row r="355" spans="1:2" x14ac:dyDescent="0.25">
      <c r="A355" s="111"/>
      <c r="B355" s="111"/>
    </row>
    <row r="356" spans="1:2" x14ac:dyDescent="0.25">
      <c r="A356" s="111"/>
      <c r="B356" s="111"/>
    </row>
    <row r="357" spans="1:2" x14ac:dyDescent="0.25">
      <c r="A357" s="111"/>
      <c r="B357" s="111"/>
    </row>
    <row r="358" spans="1:2" x14ac:dyDescent="0.25">
      <c r="A358" s="111"/>
      <c r="B358" s="111"/>
    </row>
    <row r="359" spans="1:2" x14ac:dyDescent="0.25">
      <c r="A359" s="111"/>
      <c r="B359" s="111"/>
    </row>
    <row r="360" spans="1:2" x14ac:dyDescent="0.25">
      <c r="A360" s="111"/>
      <c r="B360" s="111"/>
    </row>
    <row r="361" spans="1:2" x14ac:dyDescent="0.25">
      <c r="A361" s="111"/>
      <c r="B361" s="111"/>
    </row>
    <row r="362" spans="1:2" x14ac:dyDescent="0.25">
      <c r="A362" s="111"/>
      <c r="B362" s="111"/>
    </row>
    <row r="363" spans="1:2" x14ac:dyDescent="0.25">
      <c r="A363" s="111"/>
      <c r="B363" s="111"/>
    </row>
    <row r="364" spans="1:2" x14ac:dyDescent="0.25">
      <c r="A364" s="111"/>
      <c r="B364" s="111"/>
    </row>
    <row r="365" spans="1:2" x14ac:dyDescent="0.25">
      <c r="A365" s="111"/>
      <c r="B365" s="111"/>
    </row>
    <row r="366" spans="1:2" x14ac:dyDescent="0.25">
      <c r="A366" s="111"/>
      <c r="B366" s="111"/>
    </row>
    <row r="367" spans="1:2" x14ac:dyDescent="0.25">
      <c r="A367" s="111"/>
      <c r="B367" s="111"/>
    </row>
    <row r="368" spans="1:2" x14ac:dyDescent="0.25">
      <c r="A368" s="111"/>
      <c r="B368" s="111"/>
    </row>
    <row r="369" spans="1:2" x14ac:dyDescent="0.25">
      <c r="A369" s="111"/>
      <c r="B369" s="111"/>
    </row>
    <row r="370" spans="1:2" x14ac:dyDescent="0.25">
      <c r="A370" s="111"/>
      <c r="B370" s="111"/>
    </row>
    <row r="371" spans="1:2" x14ac:dyDescent="0.25">
      <c r="A371" s="111"/>
      <c r="B371" s="111"/>
    </row>
    <row r="372" spans="1:2" x14ac:dyDescent="0.25">
      <c r="A372" s="111"/>
      <c r="B372" s="111"/>
    </row>
    <row r="373" spans="1:2" x14ac:dyDescent="0.25">
      <c r="A373" s="111"/>
      <c r="B373" s="111"/>
    </row>
    <row r="374" spans="1:2" x14ac:dyDescent="0.25">
      <c r="A374" s="111"/>
      <c r="B374" s="111"/>
    </row>
    <row r="375" spans="1:2" x14ac:dyDescent="0.25">
      <c r="A375" s="111"/>
      <c r="B375" s="111"/>
    </row>
    <row r="376" spans="1:2" x14ac:dyDescent="0.25">
      <c r="A376" s="111"/>
      <c r="B376" s="111"/>
    </row>
    <row r="377" spans="1:2" x14ac:dyDescent="0.25">
      <c r="A377" s="111"/>
      <c r="B377" s="111"/>
    </row>
    <row r="378" spans="1:2" x14ac:dyDescent="0.25">
      <c r="A378" s="111"/>
      <c r="B378" s="111"/>
    </row>
    <row r="379" spans="1:2" x14ac:dyDescent="0.25">
      <c r="A379" s="111"/>
      <c r="B379" s="111"/>
    </row>
    <row r="380" spans="1:2" x14ac:dyDescent="0.25">
      <c r="A380" s="111"/>
      <c r="B380" s="111"/>
    </row>
    <row r="381" spans="1:2" x14ac:dyDescent="0.25">
      <c r="A381" s="111"/>
      <c r="B381" s="111"/>
    </row>
    <row r="382" spans="1:2" x14ac:dyDescent="0.25">
      <c r="A382" s="111"/>
      <c r="B382" s="111"/>
    </row>
    <row r="383" spans="1:2" x14ac:dyDescent="0.25">
      <c r="A383" s="111"/>
      <c r="B383" s="111"/>
    </row>
    <row r="384" spans="1:2" x14ac:dyDescent="0.25">
      <c r="A384" s="111"/>
      <c r="B384" s="111"/>
    </row>
    <row r="385" spans="1:2" x14ac:dyDescent="0.25">
      <c r="A385" s="111"/>
      <c r="B385" s="111"/>
    </row>
    <row r="386" spans="1:2" x14ac:dyDescent="0.25">
      <c r="A386" s="111"/>
      <c r="B386" s="111"/>
    </row>
    <row r="387" spans="1:2" x14ac:dyDescent="0.25">
      <c r="A387" s="111"/>
      <c r="B387" s="111"/>
    </row>
    <row r="388" spans="1:2" x14ac:dyDescent="0.25">
      <c r="A388" s="111"/>
      <c r="B388" s="111"/>
    </row>
    <row r="389" spans="1:2" x14ac:dyDescent="0.25">
      <c r="A389" s="111"/>
      <c r="B389" s="111"/>
    </row>
    <row r="390" spans="1:2" x14ac:dyDescent="0.25">
      <c r="A390" s="111"/>
      <c r="B390" s="111"/>
    </row>
    <row r="391" spans="1:2" x14ac:dyDescent="0.25">
      <c r="A391" s="111"/>
      <c r="B391" s="111"/>
    </row>
    <row r="392" spans="1:2" x14ac:dyDescent="0.25">
      <c r="A392" s="111"/>
      <c r="B392" s="111"/>
    </row>
    <row r="393" spans="1:2" x14ac:dyDescent="0.25">
      <c r="A393" s="111"/>
      <c r="B393" s="111"/>
    </row>
    <row r="394" spans="1:2" x14ac:dyDescent="0.25">
      <c r="A394" s="111"/>
      <c r="B394" s="111"/>
    </row>
    <row r="395" spans="1:2" x14ac:dyDescent="0.25">
      <c r="A395" s="111"/>
      <c r="B395" s="111"/>
    </row>
    <row r="396" spans="1:2" x14ac:dyDescent="0.25">
      <c r="A396" s="111"/>
      <c r="B396" s="111"/>
    </row>
    <row r="397" spans="1:2" x14ac:dyDescent="0.25">
      <c r="A397" s="111"/>
      <c r="B397" s="111"/>
    </row>
    <row r="398" spans="1:2" x14ac:dyDescent="0.25">
      <c r="A398" s="111"/>
      <c r="B398" s="111"/>
    </row>
    <row r="399" spans="1:2" x14ac:dyDescent="0.25">
      <c r="A399" s="111"/>
      <c r="B399" s="111"/>
    </row>
    <row r="400" spans="1:2" x14ac:dyDescent="0.25">
      <c r="A400" s="111"/>
      <c r="B400" s="111"/>
    </row>
    <row r="401" spans="1:2" x14ac:dyDescent="0.25">
      <c r="A401" s="111"/>
      <c r="B401" s="111"/>
    </row>
    <row r="402" spans="1:2" x14ac:dyDescent="0.25">
      <c r="A402" s="111"/>
      <c r="B402" s="111"/>
    </row>
    <row r="403" spans="1:2" x14ac:dyDescent="0.25">
      <c r="A403" s="111"/>
      <c r="B403" s="111"/>
    </row>
    <row r="404" spans="1:2" x14ac:dyDescent="0.25">
      <c r="A404" s="111"/>
      <c r="B404" s="111"/>
    </row>
    <row r="405" spans="1:2" x14ac:dyDescent="0.25">
      <c r="A405" s="111"/>
      <c r="B405" s="111"/>
    </row>
    <row r="406" spans="1:2" x14ac:dyDescent="0.25">
      <c r="A406" s="111"/>
      <c r="B406" s="111"/>
    </row>
    <row r="407" spans="1:2" x14ac:dyDescent="0.25">
      <c r="A407" s="111"/>
      <c r="B407" s="111"/>
    </row>
    <row r="408" spans="1:2" x14ac:dyDescent="0.25">
      <c r="A408" s="111"/>
      <c r="B408" s="111"/>
    </row>
    <row r="409" spans="1:2" x14ac:dyDescent="0.25">
      <c r="A409" s="111"/>
      <c r="B409" s="111"/>
    </row>
    <row r="410" spans="1:2" x14ac:dyDescent="0.25">
      <c r="A410" s="111"/>
      <c r="B410" s="111"/>
    </row>
    <row r="411" spans="1:2" x14ac:dyDescent="0.25">
      <c r="A411" s="111"/>
      <c r="B411" s="111"/>
    </row>
    <row r="412" spans="1:2" x14ac:dyDescent="0.25">
      <c r="A412" s="111"/>
      <c r="B412" s="111"/>
    </row>
    <row r="413" spans="1:2" x14ac:dyDescent="0.25">
      <c r="A413" s="111"/>
      <c r="B413" s="111"/>
    </row>
    <row r="414" spans="1:2" x14ac:dyDescent="0.25">
      <c r="A414" s="111"/>
      <c r="B414" s="111"/>
    </row>
    <row r="415" spans="1:2" x14ac:dyDescent="0.25">
      <c r="A415" s="111"/>
      <c r="B415" s="111"/>
    </row>
    <row r="416" spans="1:2" x14ac:dyDescent="0.25">
      <c r="A416" s="111"/>
      <c r="B416" s="111"/>
    </row>
    <row r="417" spans="1:2" x14ac:dyDescent="0.25">
      <c r="A417" s="111"/>
      <c r="B417" s="111"/>
    </row>
    <row r="418" spans="1:2" x14ac:dyDescent="0.25">
      <c r="A418" s="111"/>
      <c r="B418" s="111"/>
    </row>
    <row r="419" spans="1:2" x14ac:dyDescent="0.25">
      <c r="A419" s="111"/>
      <c r="B419" s="111"/>
    </row>
    <row r="420" spans="1:2" x14ac:dyDescent="0.25">
      <c r="A420" s="111"/>
      <c r="B420" s="111"/>
    </row>
    <row r="421" spans="1:2" x14ac:dyDescent="0.25">
      <c r="A421" s="111"/>
      <c r="B421" s="111"/>
    </row>
    <row r="422" spans="1:2" x14ac:dyDescent="0.25">
      <c r="A422" s="111"/>
      <c r="B422" s="111"/>
    </row>
    <row r="423" spans="1:2" x14ac:dyDescent="0.25">
      <c r="A423" s="111"/>
      <c r="B423" s="111"/>
    </row>
    <row r="424" spans="1:2" x14ac:dyDescent="0.25">
      <c r="A424" s="111"/>
      <c r="B424" s="111"/>
    </row>
    <row r="425" spans="1:2" x14ac:dyDescent="0.25">
      <c r="A425" s="111"/>
      <c r="B425" s="111"/>
    </row>
    <row r="426" spans="1:2" x14ac:dyDescent="0.25">
      <c r="A426" s="111"/>
      <c r="B426" s="111"/>
    </row>
    <row r="427" spans="1:2" x14ac:dyDescent="0.25">
      <c r="A427" s="111"/>
      <c r="B427" s="111"/>
    </row>
    <row r="428" spans="1:2" x14ac:dyDescent="0.25">
      <c r="A428" s="111"/>
      <c r="B428" s="111"/>
    </row>
    <row r="429" spans="1:2" x14ac:dyDescent="0.25">
      <c r="A429" s="111"/>
      <c r="B429" s="111"/>
    </row>
    <row r="430" spans="1:2" x14ac:dyDescent="0.25">
      <c r="A430" s="111"/>
      <c r="B430" s="111"/>
    </row>
    <row r="431" spans="1:2" x14ac:dyDescent="0.25">
      <c r="A431" s="111"/>
      <c r="B431" s="111"/>
    </row>
    <row r="432" spans="1:2" x14ac:dyDescent="0.25">
      <c r="A432" s="111"/>
      <c r="B432" s="111"/>
    </row>
    <row r="433" spans="1:2" x14ac:dyDescent="0.25">
      <c r="A433" s="111"/>
      <c r="B433" s="111"/>
    </row>
    <row r="434" spans="1:2" x14ac:dyDescent="0.25">
      <c r="A434" s="111"/>
      <c r="B434" s="111"/>
    </row>
    <row r="435" spans="1:2" x14ac:dyDescent="0.25">
      <c r="A435" s="111"/>
      <c r="B435" s="111"/>
    </row>
    <row r="436" spans="1:2" x14ac:dyDescent="0.25">
      <c r="A436" s="111"/>
      <c r="B436" s="111"/>
    </row>
    <row r="437" spans="1:2" x14ac:dyDescent="0.25">
      <c r="A437" s="111"/>
      <c r="B437" s="111"/>
    </row>
    <row r="438" spans="1:2" x14ac:dyDescent="0.25">
      <c r="A438" s="111"/>
      <c r="B438" s="111"/>
    </row>
    <row r="439" spans="1:2" x14ac:dyDescent="0.25">
      <c r="A439" s="111"/>
      <c r="B439" s="111"/>
    </row>
    <row r="440" spans="1:2" x14ac:dyDescent="0.25">
      <c r="A440" s="111"/>
      <c r="B440" s="111"/>
    </row>
    <row r="441" spans="1:2" x14ac:dyDescent="0.25">
      <c r="A441" s="111"/>
      <c r="B441" s="111"/>
    </row>
    <row r="442" spans="1:2" x14ac:dyDescent="0.25">
      <c r="A442" s="111"/>
      <c r="B442" s="111"/>
    </row>
    <row r="443" spans="1:2" x14ac:dyDescent="0.25">
      <c r="A443" s="111"/>
      <c r="B443" s="111"/>
    </row>
    <row r="444" spans="1:2" x14ac:dyDescent="0.25">
      <c r="A444" s="111"/>
      <c r="B444" s="111"/>
    </row>
    <row r="445" spans="1:2" x14ac:dyDescent="0.25">
      <c r="A445" s="111"/>
      <c r="B445" s="111"/>
    </row>
    <row r="446" spans="1:2" x14ac:dyDescent="0.25">
      <c r="A446" s="111"/>
      <c r="B446" s="111"/>
    </row>
    <row r="447" spans="1:2" x14ac:dyDescent="0.25">
      <c r="A447" s="111"/>
      <c r="B447" s="111"/>
    </row>
    <row r="448" spans="1:2" x14ac:dyDescent="0.25">
      <c r="A448" s="111"/>
      <c r="B448" s="111"/>
    </row>
    <row r="449" spans="1:2" x14ac:dyDescent="0.25">
      <c r="A449" s="111"/>
      <c r="B449" s="111"/>
    </row>
    <row r="450" spans="1:2" x14ac:dyDescent="0.25">
      <c r="A450" s="111"/>
      <c r="B450" s="111"/>
    </row>
    <row r="451" spans="1:2" x14ac:dyDescent="0.25">
      <c r="A451" s="111"/>
      <c r="B451" s="111"/>
    </row>
    <row r="452" spans="1:2" x14ac:dyDescent="0.25">
      <c r="A452" s="111"/>
      <c r="B452" s="111"/>
    </row>
    <row r="453" spans="1:2" x14ac:dyDescent="0.25">
      <c r="A453" s="111"/>
      <c r="B453" s="111"/>
    </row>
    <row r="454" spans="1:2" x14ac:dyDescent="0.25">
      <c r="A454" s="111"/>
      <c r="B454" s="111"/>
    </row>
    <row r="455" spans="1:2" x14ac:dyDescent="0.25">
      <c r="A455" s="111"/>
      <c r="B455" s="111"/>
    </row>
    <row r="456" spans="1:2" x14ac:dyDescent="0.25">
      <c r="A456" s="111"/>
      <c r="B456" s="111"/>
    </row>
    <row r="457" spans="1:2" x14ac:dyDescent="0.25">
      <c r="A457" s="111"/>
      <c r="B457" s="111"/>
    </row>
    <row r="458" spans="1:2" x14ac:dyDescent="0.25">
      <c r="A458" s="111"/>
      <c r="B458" s="111"/>
    </row>
    <row r="459" spans="1:2" x14ac:dyDescent="0.25">
      <c r="A459" s="111"/>
      <c r="B459" s="111"/>
    </row>
    <row r="460" spans="1:2" x14ac:dyDescent="0.25">
      <c r="A460" s="111"/>
      <c r="B460" s="111"/>
    </row>
    <row r="461" spans="1:2" x14ac:dyDescent="0.25">
      <c r="A461" s="111"/>
      <c r="B461" s="111"/>
    </row>
    <row r="462" spans="1:2" x14ac:dyDescent="0.25">
      <c r="A462" s="111"/>
      <c r="B462" s="111"/>
    </row>
    <row r="463" spans="1:2" x14ac:dyDescent="0.25">
      <c r="A463" s="111"/>
      <c r="B463" s="111"/>
    </row>
    <row r="464" spans="1:2" x14ac:dyDescent="0.25">
      <c r="A464" s="111"/>
      <c r="B464" s="111"/>
    </row>
    <row r="465" spans="1:2" x14ac:dyDescent="0.25">
      <c r="A465" s="111"/>
      <c r="B465" s="111"/>
    </row>
    <row r="466" spans="1:2" x14ac:dyDescent="0.25">
      <c r="A466" s="111"/>
      <c r="B466" s="111"/>
    </row>
    <row r="467" spans="1:2" x14ac:dyDescent="0.25">
      <c r="A467" s="111"/>
      <c r="B467" s="111"/>
    </row>
    <row r="468" spans="1:2" x14ac:dyDescent="0.25">
      <c r="A468" s="111"/>
      <c r="B468" s="111"/>
    </row>
    <row r="469" spans="1:2" x14ac:dyDescent="0.25">
      <c r="A469" s="111"/>
      <c r="B469" s="111"/>
    </row>
    <row r="470" spans="1:2" x14ac:dyDescent="0.25">
      <c r="A470" s="111"/>
      <c r="B470" s="111"/>
    </row>
    <row r="471" spans="1:2" x14ac:dyDescent="0.25">
      <c r="A471" s="111"/>
      <c r="B471" s="111"/>
    </row>
    <row r="472" spans="1:2" x14ac:dyDescent="0.25">
      <c r="A472" s="111"/>
      <c r="B472" s="111"/>
    </row>
    <row r="473" spans="1:2" x14ac:dyDescent="0.25">
      <c r="A473" s="111"/>
      <c r="B473" s="111"/>
    </row>
    <row r="474" spans="1:2" x14ac:dyDescent="0.25">
      <c r="A474" s="111"/>
      <c r="B474" s="111"/>
    </row>
    <row r="475" spans="1:2" x14ac:dyDescent="0.25">
      <c r="A475" s="111"/>
      <c r="B475" s="111"/>
    </row>
    <row r="476" spans="1:2" x14ac:dyDescent="0.25">
      <c r="A476" s="111"/>
      <c r="B476" s="111"/>
    </row>
    <row r="477" spans="1:2" x14ac:dyDescent="0.25">
      <c r="A477" s="111"/>
      <c r="B477" s="111"/>
    </row>
    <row r="478" spans="1:2" x14ac:dyDescent="0.25">
      <c r="A478" s="111"/>
      <c r="B478" s="111"/>
    </row>
    <row r="479" spans="1:2" x14ac:dyDescent="0.25">
      <c r="A479" s="111"/>
      <c r="B479" s="111"/>
    </row>
    <row r="480" spans="1:2" x14ac:dyDescent="0.25">
      <c r="A480" s="111"/>
      <c r="B480" s="111"/>
    </row>
    <row r="481" spans="1:2" x14ac:dyDescent="0.25">
      <c r="A481" s="111"/>
      <c r="B481" s="111"/>
    </row>
    <row r="482" spans="1:2" x14ac:dyDescent="0.25">
      <c r="A482" s="111"/>
      <c r="B482" s="111"/>
    </row>
    <row r="483" spans="1:2" x14ac:dyDescent="0.25">
      <c r="A483" s="111"/>
      <c r="B483" s="111"/>
    </row>
    <row r="484" spans="1:2" x14ac:dyDescent="0.25">
      <c r="A484" s="111"/>
      <c r="B484" s="111"/>
    </row>
    <row r="485" spans="1:2" x14ac:dyDescent="0.25">
      <c r="A485" s="111"/>
      <c r="B485" s="111"/>
    </row>
    <row r="486" spans="1:2" x14ac:dyDescent="0.25">
      <c r="A486" s="111"/>
      <c r="B486" s="111"/>
    </row>
    <row r="487" spans="1:2" x14ac:dyDescent="0.25">
      <c r="A487" s="111"/>
      <c r="B487" s="111"/>
    </row>
    <row r="488" spans="1:2" x14ac:dyDescent="0.25">
      <c r="A488" s="111"/>
      <c r="B488" s="111"/>
    </row>
    <row r="489" spans="1:2" x14ac:dyDescent="0.25">
      <c r="A489" s="111"/>
      <c r="B489" s="111"/>
    </row>
    <row r="490" spans="1:2" x14ac:dyDescent="0.25">
      <c r="A490" s="111"/>
      <c r="B490" s="111"/>
    </row>
    <row r="491" spans="1:2" x14ac:dyDescent="0.25">
      <c r="A491" s="111"/>
      <c r="B491" s="111"/>
    </row>
    <row r="492" spans="1:2" x14ac:dyDescent="0.25">
      <c r="A492" s="111"/>
      <c r="B492" s="111"/>
    </row>
    <row r="493" spans="1:2" x14ac:dyDescent="0.25">
      <c r="A493" s="111"/>
      <c r="B493" s="111"/>
    </row>
    <row r="494" spans="1:2" x14ac:dyDescent="0.25">
      <c r="A494" s="111"/>
      <c r="B494" s="111"/>
    </row>
    <row r="495" spans="1:2" x14ac:dyDescent="0.25">
      <c r="A495" s="111"/>
      <c r="B495" s="111"/>
    </row>
    <row r="496" spans="1:2" x14ac:dyDescent="0.25">
      <c r="A496" s="111"/>
      <c r="B496" s="111"/>
    </row>
    <row r="497" spans="1:2" x14ac:dyDescent="0.25">
      <c r="A497" s="111"/>
      <c r="B497" s="111"/>
    </row>
    <row r="498" spans="1:2" x14ac:dyDescent="0.25">
      <c r="A498" s="111"/>
      <c r="B498" s="111"/>
    </row>
    <row r="499" spans="1:2" x14ac:dyDescent="0.25">
      <c r="A499" s="111"/>
      <c r="B499" s="111"/>
    </row>
    <row r="500" spans="1:2" x14ac:dyDescent="0.25">
      <c r="A500" s="111"/>
      <c r="B500" s="111"/>
    </row>
    <row r="501" spans="1:2" x14ac:dyDescent="0.25">
      <c r="A501" s="111"/>
      <c r="B501" s="111"/>
    </row>
    <row r="502" spans="1:2" x14ac:dyDescent="0.25">
      <c r="A502" s="111"/>
      <c r="B502" s="111"/>
    </row>
    <row r="503" spans="1:2" x14ac:dyDescent="0.25">
      <c r="A503" s="111"/>
      <c r="B503" s="111"/>
    </row>
    <row r="504" spans="1:2" x14ac:dyDescent="0.25">
      <c r="A504" s="111"/>
      <c r="B504" s="111"/>
    </row>
    <row r="505" spans="1:2" x14ac:dyDescent="0.25">
      <c r="A505" s="111"/>
      <c r="B505" s="111"/>
    </row>
    <row r="506" spans="1:2" x14ac:dyDescent="0.25">
      <c r="A506" s="111"/>
      <c r="B506" s="111"/>
    </row>
    <row r="507" spans="1:2" x14ac:dyDescent="0.25">
      <c r="A507" s="111"/>
      <c r="B507" s="111"/>
    </row>
    <row r="508" spans="1:2" x14ac:dyDescent="0.25">
      <c r="A508" s="111"/>
      <c r="B508" s="111"/>
    </row>
    <row r="509" spans="1:2" x14ac:dyDescent="0.25">
      <c r="A509" s="111"/>
      <c r="B509" s="111"/>
    </row>
    <row r="510" spans="1:2" x14ac:dyDescent="0.25">
      <c r="A510" s="111"/>
      <c r="B510" s="111"/>
    </row>
    <row r="511" spans="1:2" x14ac:dyDescent="0.25">
      <c r="A511" s="111"/>
      <c r="B511" s="111"/>
    </row>
    <row r="512" spans="1:2" x14ac:dyDescent="0.25">
      <c r="A512" s="111"/>
      <c r="B512" s="111"/>
    </row>
    <row r="513" spans="1:2" x14ac:dyDescent="0.25">
      <c r="A513" s="111"/>
      <c r="B513" s="111"/>
    </row>
    <row r="514" spans="1:2" x14ac:dyDescent="0.25">
      <c r="A514" s="111"/>
      <c r="B514" s="111"/>
    </row>
    <row r="515" spans="1:2" x14ac:dyDescent="0.25">
      <c r="A515" s="111"/>
      <c r="B515" s="111"/>
    </row>
    <row r="516" spans="1:2" x14ac:dyDescent="0.25">
      <c r="A516" s="111"/>
      <c r="B516" s="111"/>
    </row>
    <row r="517" spans="1:2" x14ac:dyDescent="0.25">
      <c r="A517" s="111"/>
      <c r="B517" s="111"/>
    </row>
    <row r="518" spans="1:2" x14ac:dyDescent="0.25">
      <c r="A518" s="111"/>
      <c r="B518" s="111"/>
    </row>
    <row r="519" spans="1:2" x14ac:dyDescent="0.25">
      <c r="A519" s="111"/>
      <c r="B519" s="111"/>
    </row>
    <row r="520" spans="1:2" x14ac:dyDescent="0.25">
      <c r="A520" s="111"/>
      <c r="B520" s="111"/>
    </row>
    <row r="521" spans="1:2" x14ac:dyDescent="0.25">
      <c r="A521" s="111"/>
      <c r="B521" s="111"/>
    </row>
    <row r="522" spans="1:2" x14ac:dyDescent="0.25">
      <c r="A522" s="111"/>
      <c r="B522" s="111"/>
    </row>
    <row r="523" spans="1:2" x14ac:dyDescent="0.25">
      <c r="A523" s="111"/>
      <c r="B523" s="111"/>
    </row>
    <row r="524" spans="1:2" x14ac:dyDescent="0.25">
      <c r="A524" s="111"/>
      <c r="B524" s="111"/>
    </row>
    <row r="525" spans="1:2" x14ac:dyDescent="0.25">
      <c r="A525" s="111"/>
      <c r="B525" s="111"/>
    </row>
    <row r="526" spans="1:2" x14ac:dyDescent="0.25">
      <c r="A526" s="111"/>
      <c r="B526" s="111"/>
    </row>
    <row r="527" spans="1:2" x14ac:dyDescent="0.25">
      <c r="A527" s="111"/>
      <c r="B527" s="111"/>
    </row>
    <row r="528" spans="1:2" x14ac:dyDescent="0.25">
      <c r="A528" s="111"/>
      <c r="B528" s="111"/>
    </row>
    <row r="529" spans="1:2" x14ac:dyDescent="0.25">
      <c r="A529" s="111"/>
      <c r="B529" s="111"/>
    </row>
    <row r="530" spans="1:2" x14ac:dyDescent="0.25">
      <c r="A530" s="111"/>
      <c r="B530" s="111"/>
    </row>
    <row r="531" spans="1:2" x14ac:dyDescent="0.25">
      <c r="A531" s="111"/>
      <c r="B531" s="111"/>
    </row>
    <row r="532" spans="1:2" x14ac:dyDescent="0.25">
      <c r="A532" s="111"/>
      <c r="B532" s="111"/>
    </row>
    <row r="533" spans="1:2" x14ac:dyDescent="0.25">
      <c r="A533" s="111"/>
      <c r="B533" s="111"/>
    </row>
    <row r="534" spans="1:2" x14ac:dyDescent="0.25">
      <c r="A534" s="111"/>
      <c r="B534" s="111"/>
    </row>
    <row r="535" spans="1:2" x14ac:dyDescent="0.25">
      <c r="A535" s="111"/>
      <c r="B535" s="111"/>
    </row>
    <row r="536" spans="1:2" x14ac:dyDescent="0.25">
      <c r="A536" s="111"/>
      <c r="B536" s="111"/>
    </row>
    <row r="537" spans="1:2" x14ac:dyDescent="0.25">
      <c r="A537" s="111"/>
      <c r="B537" s="111"/>
    </row>
    <row r="538" spans="1:2" x14ac:dyDescent="0.25">
      <c r="A538" s="111"/>
      <c r="B538" s="111"/>
    </row>
    <row r="539" spans="1:2" x14ac:dyDescent="0.25">
      <c r="A539" s="111"/>
      <c r="B539" s="111"/>
    </row>
    <row r="540" spans="1:2" x14ac:dyDescent="0.25">
      <c r="A540" s="111"/>
      <c r="B540" s="111"/>
    </row>
    <row r="541" spans="1:2" x14ac:dyDescent="0.25">
      <c r="A541" s="111"/>
      <c r="B541" s="111"/>
    </row>
    <row r="542" spans="1:2" x14ac:dyDescent="0.25">
      <c r="A542" s="111"/>
      <c r="B542" s="111"/>
    </row>
    <row r="543" spans="1:2" x14ac:dyDescent="0.25">
      <c r="A543" s="111"/>
      <c r="B543" s="111"/>
    </row>
    <row r="544" spans="1:2" x14ac:dyDescent="0.25">
      <c r="A544" s="111"/>
      <c r="B544" s="111"/>
    </row>
    <row r="545" spans="1:2" x14ac:dyDescent="0.25">
      <c r="A545" s="111"/>
      <c r="B545" s="111"/>
    </row>
    <row r="546" spans="1:2" x14ac:dyDescent="0.25">
      <c r="A546" s="111"/>
      <c r="B546" s="111"/>
    </row>
    <row r="547" spans="1:2" x14ac:dyDescent="0.25">
      <c r="A547" s="111"/>
      <c r="B547" s="111"/>
    </row>
    <row r="548" spans="1:2" x14ac:dyDescent="0.25">
      <c r="A548" s="111"/>
      <c r="B548" s="111"/>
    </row>
    <row r="549" spans="1:2" x14ac:dyDescent="0.25">
      <c r="A549" s="111"/>
      <c r="B549" s="111"/>
    </row>
    <row r="550" spans="1:2" x14ac:dyDescent="0.25">
      <c r="A550" s="111"/>
      <c r="B550" s="111"/>
    </row>
    <row r="551" spans="1:2" x14ac:dyDescent="0.25">
      <c r="A551" s="111"/>
      <c r="B551" s="111"/>
    </row>
    <row r="552" spans="1:2" x14ac:dyDescent="0.25">
      <c r="A552" s="111"/>
      <c r="B552" s="111"/>
    </row>
    <row r="553" spans="1:2" x14ac:dyDescent="0.25">
      <c r="A553" s="111"/>
      <c r="B553" s="111"/>
    </row>
    <row r="554" spans="1:2" x14ac:dyDescent="0.25">
      <c r="A554" s="111"/>
      <c r="B554" s="111"/>
    </row>
    <row r="555" spans="1:2" x14ac:dyDescent="0.25">
      <c r="A555" s="111"/>
      <c r="B555" s="111"/>
    </row>
    <row r="556" spans="1:2" x14ac:dyDescent="0.25">
      <c r="A556" s="111"/>
      <c r="B556" s="111"/>
    </row>
    <row r="557" spans="1:2" x14ac:dyDescent="0.25">
      <c r="A557" s="111"/>
      <c r="B557" s="111"/>
    </row>
    <row r="558" spans="1:2" x14ac:dyDescent="0.25">
      <c r="A558" s="111"/>
      <c r="B558" s="111"/>
    </row>
    <row r="559" spans="1:2" x14ac:dyDescent="0.25">
      <c r="A559" s="111"/>
      <c r="B559" s="111"/>
    </row>
    <row r="560" spans="1:2" x14ac:dyDescent="0.25">
      <c r="A560" s="111"/>
      <c r="B560" s="111"/>
    </row>
    <row r="561" spans="1:2" x14ac:dyDescent="0.25">
      <c r="A561" s="111"/>
      <c r="B561" s="111"/>
    </row>
    <row r="562" spans="1:2" x14ac:dyDescent="0.25">
      <c r="A562" s="111"/>
      <c r="B562" s="111"/>
    </row>
    <row r="563" spans="1:2" x14ac:dyDescent="0.25">
      <c r="A563" s="111"/>
      <c r="B563" s="111"/>
    </row>
    <row r="564" spans="1:2" x14ac:dyDescent="0.25">
      <c r="A564" s="111"/>
      <c r="B564" s="111"/>
    </row>
    <row r="565" spans="1:2" x14ac:dyDescent="0.25">
      <c r="A565" s="111"/>
      <c r="B565" s="111"/>
    </row>
    <row r="566" spans="1:2" x14ac:dyDescent="0.25">
      <c r="A566" s="111"/>
      <c r="B566" s="111"/>
    </row>
    <row r="567" spans="1:2" x14ac:dyDescent="0.25">
      <c r="A567" s="111"/>
      <c r="B567" s="111"/>
    </row>
    <row r="568" spans="1:2" x14ac:dyDescent="0.25">
      <c r="A568" s="111"/>
      <c r="B568" s="111"/>
    </row>
    <row r="569" spans="1:2" x14ac:dyDescent="0.25">
      <c r="A569" s="111"/>
      <c r="B569" s="111"/>
    </row>
    <row r="570" spans="1:2" x14ac:dyDescent="0.25">
      <c r="A570" s="111"/>
      <c r="B570" s="111"/>
    </row>
    <row r="571" spans="1:2" x14ac:dyDescent="0.25">
      <c r="A571" s="111"/>
      <c r="B571" s="111"/>
    </row>
    <row r="572" spans="1:2" x14ac:dyDescent="0.25">
      <c r="A572" s="111"/>
      <c r="B572" s="111"/>
    </row>
    <row r="573" spans="1:2" x14ac:dyDescent="0.25">
      <c r="A573" s="111"/>
      <c r="B573" s="111"/>
    </row>
    <row r="574" spans="1:2" x14ac:dyDescent="0.25">
      <c r="A574" s="111"/>
      <c r="B574" s="111"/>
    </row>
    <row r="575" spans="1:2" x14ac:dyDescent="0.25">
      <c r="A575" s="111"/>
      <c r="B575" s="111"/>
    </row>
    <row r="576" spans="1:2" x14ac:dyDescent="0.25">
      <c r="A576" s="111"/>
      <c r="B576" s="111"/>
    </row>
    <row r="577" spans="1:2" x14ac:dyDescent="0.25">
      <c r="A577" s="111"/>
      <c r="B577" s="111"/>
    </row>
    <row r="578" spans="1:2" x14ac:dyDescent="0.25">
      <c r="A578" s="111"/>
      <c r="B578" s="111"/>
    </row>
    <row r="579" spans="1:2" x14ac:dyDescent="0.25">
      <c r="A579" s="111"/>
      <c r="B579" s="111"/>
    </row>
    <row r="580" spans="1:2" x14ac:dyDescent="0.25">
      <c r="A580" s="111"/>
      <c r="B580" s="111"/>
    </row>
    <row r="581" spans="1:2" x14ac:dyDescent="0.25">
      <c r="A581" s="111"/>
      <c r="B581" s="111"/>
    </row>
    <row r="582" spans="1:2" x14ac:dyDescent="0.25">
      <c r="A582" s="111"/>
      <c r="B582" s="111"/>
    </row>
    <row r="583" spans="1:2" x14ac:dyDescent="0.25">
      <c r="A583" s="111"/>
      <c r="B583" s="111"/>
    </row>
    <row r="584" spans="1:2" x14ac:dyDescent="0.25">
      <c r="A584" s="111"/>
      <c r="B584" s="111"/>
    </row>
    <row r="585" spans="1:2" x14ac:dyDescent="0.25">
      <c r="A585" s="111"/>
      <c r="B585" s="111"/>
    </row>
    <row r="586" spans="1:2" x14ac:dyDescent="0.25">
      <c r="A586" s="111"/>
      <c r="B586" s="111"/>
    </row>
    <row r="587" spans="1:2" x14ac:dyDescent="0.25">
      <c r="A587" s="111"/>
      <c r="B587" s="111"/>
    </row>
    <row r="588" spans="1:2" x14ac:dyDescent="0.25">
      <c r="A588" s="111"/>
      <c r="B588" s="111"/>
    </row>
    <row r="589" spans="1:2" x14ac:dyDescent="0.25">
      <c r="A589" s="111"/>
      <c r="B589" s="111"/>
    </row>
    <row r="590" spans="1:2" x14ac:dyDescent="0.25">
      <c r="A590" s="111"/>
      <c r="B590" s="111"/>
    </row>
    <row r="591" spans="1:2" x14ac:dyDescent="0.25">
      <c r="A591" s="111"/>
      <c r="B591" s="111"/>
    </row>
    <row r="592" spans="1:2" x14ac:dyDescent="0.25">
      <c r="A592" s="111"/>
      <c r="B592" s="111"/>
    </row>
    <row r="593" spans="1:2" x14ac:dyDescent="0.25">
      <c r="A593" s="111"/>
      <c r="B593" s="111"/>
    </row>
    <row r="594" spans="1:2" x14ac:dyDescent="0.25">
      <c r="A594" s="111"/>
      <c r="B594" s="111"/>
    </row>
    <row r="595" spans="1:2" x14ac:dyDescent="0.25">
      <c r="A595" s="111"/>
      <c r="B595" s="111"/>
    </row>
    <row r="596" spans="1:2" x14ac:dyDescent="0.25">
      <c r="A596" s="111"/>
      <c r="B596" s="111"/>
    </row>
    <row r="597" spans="1:2" x14ac:dyDescent="0.25">
      <c r="A597" s="111"/>
      <c r="B597" s="111"/>
    </row>
    <row r="598" spans="1:2" x14ac:dyDescent="0.25">
      <c r="A598" s="111"/>
      <c r="B598" s="111"/>
    </row>
    <row r="599" spans="1:2" x14ac:dyDescent="0.25">
      <c r="A599" s="111"/>
      <c r="B599" s="111"/>
    </row>
    <row r="600" spans="1:2" x14ac:dyDescent="0.25">
      <c r="A600" s="111"/>
      <c r="B600" s="111"/>
    </row>
    <row r="601" spans="1:2" x14ac:dyDescent="0.25">
      <c r="A601" s="111"/>
      <c r="B601" s="111"/>
    </row>
    <row r="602" spans="1:2" x14ac:dyDescent="0.25">
      <c r="A602" s="111"/>
      <c r="B602" s="111"/>
    </row>
    <row r="603" spans="1:2" x14ac:dyDescent="0.25">
      <c r="A603" s="111"/>
      <c r="B603" s="111"/>
    </row>
    <row r="604" spans="1:2" x14ac:dyDescent="0.25">
      <c r="A604" s="111"/>
      <c r="B604" s="111"/>
    </row>
    <row r="605" spans="1:2" x14ac:dyDescent="0.25">
      <c r="A605" s="111"/>
      <c r="B605" s="111"/>
    </row>
    <row r="606" spans="1:2" x14ac:dyDescent="0.25">
      <c r="A606" s="111"/>
      <c r="B606" s="111"/>
    </row>
    <row r="607" spans="1:2" x14ac:dyDescent="0.25">
      <c r="A607" s="111"/>
      <c r="B607" s="111"/>
    </row>
    <row r="608" spans="1:2" x14ac:dyDescent="0.25">
      <c r="A608" s="111"/>
      <c r="B608" s="111"/>
    </row>
    <row r="609" spans="1:2" x14ac:dyDescent="0.25">
      <c r="A609" s="111"/>
      <c r="B609" s="111"/>
    </row>
    <row r="610" spans="1:2" x14ac:dyDescent="0.25">
      <c r="A610" s="111"/>
      <c r="B610" s="111"/>
    </row>
    <row r="611" spans="1:2" x14ac:dyDescent="0.25">
      <c r="A611" s="111"/>
      <c r="B611" s="111"/>
    </row>
    <row r="612" spans="1:2" x14ac:dyDescent="0.25">
      <c r="A612" s="111"/>
      <c r="B612" s="111"/>
    </row>
    <row r="613" spans="1:2" x14ac:dyDescent="0.25">
      <c r="A613" s="111"/>
      <c r="B613" s="111"/>
    </row>
    <row r="614" spans="1:2" x14ac:dyDescent="0.25">
      <c r="A614" s="111"/>
      <c r="B614" s="111"/>
    </row>
    <row r="615" spans="1:2" x14ac:dyDescent="0.25">
      <c r="A615" s="111"/>
      <c r="B615" s="111"/>
    </row>
    <row r="616" spans="1:2" x14ac:dyDescent="0.25">
      <c r="A616" s="111"/>
      <c r="B616" s="111"/>
    </row>
    <row r="617" spans="1:2" x14ac:dyDescent="0.25">
      <c r="A617" s="111"/>
      <c r="B617" s="111"/>
    </row>
    <row r="618" spans="1:2" x14ac:dyDescent="0.25">
      <c r="A618" s="111"/>
      <c r="B618" s="111"/>
    </row>
    <row r="619" spans="1:2" x14ac:dyDescent="0.25">
      <c r="A619" s="111"/>
      <c r="B619" s="111"/>
    </row>
    <row r="620" spans="1:2" x14ac:dyDescent="0.25">
      <c r="A620" s="111"/>
      <c r="B620" s="111"/>
    </row>
    <row r="621" spans="1:2" x14ac:dyDescent="0.25">
      <c r="A621" s="111"/>
      <c r="B621" s="111"/>
    </row>
    <row r="622" spans="1:2" x14ac:dyDescent="0.25">
      <c r="A622" s="111"/>
      <c r="B622" s="111"/>
    </row>
    <row r="623" spans="1:2" x14ac:dyDescent="0.25">
      <c r="A623" s="111"/>
      <c r="B623" s="111"/>
    </row>
    <row r="624" spans="1:2" x14ac:dyDescent="0.25">
      <c r="A624" s="111"/>
      <c r="B624" s="111"/>
    </row>
    <row r="625" spans="1:2" x14ac:dyDescent="0.25">
      <c r="A625" s="111"/>
      <c r="B625" s="111"/>
    </row>
    <row r="626" spans="1:2" x14ac:dyDescent="0.25">
      <c r="A626" s="111"/>
      <c r="B626" s="111"/>
    </row>
    <row r="627" spans="1:2" x14ac:dyDescent="0.25">
      <c r="A627" s="111"/>
      <c r="B627" s="111"/>
    </row>
    <row r="628" spans="1:2" x14ac:dyDescent="0.25">
      <c r="A628" s="111"/>
      <c r="B628" s="111"/>
    </row>
    <row r="629" spans="1:2" x14ac:dyDescent="0.25">
      <c r="A629" s="111"/>
      <c r="B629" s="111"/>
    </row>
    <row r="630" spans="1:2" x14ac:dyDescent="0.25">
      <c r="A630" s="111"/>
      <c r="B630" s="111"/>
    </row>
    <row r="631" spans="1:2" x14ac:dyDescent="0.25">
      <c r="A631" s="111"/>
      <c r="B631" s="111"/>
    </row>
    <row r="632" spans="1:2" x14ac:dyDescent="0.25">
      <c r="A632" s="111"/>
      <c r="B632" s="111"/>
    </row>
    <row r="633" spans="1:2" x14ac:dyDescent="0.25">
      <c r="A633" s="111"/>
      <c r="B633" s="111"/>
    </row>
    <row r="634" spans="1:2" x14ac:dyDescent="0.25">
      <c r="A634" s="111"/>
      <c r="B634" s="111"/>
    </row>
    <row r="635" spans="1:2" x14ac:dyDescent="0.25">
      <c r="A635" s="111"/>
      <c r="B635" s="111"/>
    </row>
    <row r="636" spans="1:2" x14ac:dyDescent="0.25">
      <c r="A636" s="111"/>
      <c r="B636" s="111"/>
    </row>
    <row r="637" spans="1:2" x14ac:dyDescent="0.25">
      <c r="A637" s="111"/>
      <c r="B637" s="111"/>
    </row>
    <row r="638" spans="1:2" x14ac:dyDescent="0.25">
      <c r="A638" s="111"/>
      <c r="B638" s="111"/>
    </row>
    <row r="639" spans="1:2" x14ac:dyDescent="0.25">
      <c r="A639" s="111"/>
      <c r="B639" s="111"/>
    </row>
    <row r="640" spans="1:2" x14ac:dyDescent="0.25">
      <c r="A640" s="111"/>
      <c r="B640" s="111"/>
    </row>
    <row r="641" spans="1:2" x14ac:dyDescent="0.25">
      <c r="A641" s="111"/>
      <c r="B641" s="111"/>
    </row>
    <row r="642" spans="1:2" x14ac:dyDescent="0.25">
      <c r="A642" s="111"/>
      <c r="B642" s="111"/>
    </row>
    <row r="643" spans="1:2" x14ac:dyDescent="0.25">
      <c r="A643" s="111"/>
      <c r="B643" s="111"/>
    </row>
    <row r="644" spans="1:2" x14ac:dyDescent="0.25">
      <c r="A644" s="111"/>
      <c r="B644" s="111"/>
    </row>
    <row r="645" spans="1:2" x14ac:dyDescent="0.25">
      <c r="A645" s="111"/>
      <c r="B645" s="111"/>
    </row>
    <row r="646" spans="1:2" x14ac:dyDescent="0.25">
      <c r="A646" s="111"/>
      <c r="B646" s="111"/>
    </row>
    <row r="647" spans="1:2" x14ac:dyDescent="0.25">
      <c r="A647" s="111"/>
      <c r="B647" s="111"/>
    </row>
    <row r="648" spans="1:2" x14ac:dyDescent="0.25">
      <c r="A648" s="111"/>
      <c r="B648" s="111"/>
    </row>
    <row r="649" spans="1:2" x14ac:dyDescent="0.25">
      <c r="A649" s="111"/>
      <c r="B649" s="111"/>
    </row>
    <row r="650" spans="1:2" x14ac:dyDescent="0.25">
      <c r="A650" s="111"/>
      <c r="B650" s="111"/>
    </row>
    <row r="651" spans="1:2" x14ac:dyDescent="0.25">
      <c r="A651" s="111"/>
      <c r="B651" s="111"/>
    </row>
    <row r="652" spans="1:2" x14ac:dyDescent="0.25">
      <c r="A652" s="111"/>
      <c r="B652" s="111"/>
    </row>
    <row r="653" spans="1:2" x14ac:dyDescent="0.25">
      <c r="A653" s="111"/>
      <c r="B653" s="111"/>
    </row>
    <row r="654" spans="1:2" x14ac:dyDescent="0.25">
      <c r="A654" s="111"/>
      <c r="B654" s="111"/>
    </row>
    <row r="655" spans="1:2" x14ac:dyDescent="0.25">
      <c r="A655" s="111"/>
      <c r="B655" s="111"/>
    </row>
    <row r="656" spans="1:2" x14ac:dyDescent="0.25">
      <c r="A656" s="111"/>
      <c r="B656" s="111"/>
    </row>
    <row r="657" spans="1:2" x14ac:dyDescent="0.25">
      <c r="A657" s="111"/>
      <c r="B657" s="111"/>
    </row>
    <row r="658" spans="1:2" x14ac:dyDescent="0.25">
      <c r="A658" s="111"/>
      <c r="B658" s="111"/>
    </row>
    <row r="659" spans="1:2" x14ac:dyDescent="0.25">
      <c r="A659" s="111"/>
      <c r="B659" s="111"/>
    </row>
    <row r="660" spans="1:2" x14ac:dyDescent="0.25">
      <c r="A660" s="111"/>
      <c r="B660" s="111"/>
    </row>
    <row r="661" spans="1:2" x14ac:dyDescent="0.25">
      <c r="A661" s="111"/>
      <c r="B661" s="111"/>
    </row>
    <row r="662" spans="1:2" x14ac:dyDescent="0.25">
      <c r="A662" s="111"/>
      <c r="B662" s="111"/>
    </row>
    <row r="663" spans="1:2" x14ac:dyDescent="0.25">
      <c r="A663" s="111"/>
      <c r="B663" s="111"/>
    </row>
    <row r="664" spans="1:2" x14ac:dyDescent="0.25">
      <c r="A664" s="111"/>
      <c r="B664" s="111"/>
    </row>
    <row r="665" spans="1:2" x14ac:dyDescent="0.25">
      <c r="A665" s="111"/>
      <c r="B665" s="111"/>
    </row>
    <row r="666" spans="1:2" x14ac:dyDescent="0.25">
      <c r="A666" s="111"/>
      <c r="B666" s="111"/>
    </row>
    <row r="667" spans="1:2" x14ac:dyDescent="0.25">
      <c r="A667" s="111"/>
      <c r="B667" s="111"/>
    </row>
    <row r="668" spans="1:2" x14ac:dyDescent="0.25">
      <c r="A668" s="111"/>
      <c r="B668" s="111"/>
    </row>
    <row r="669" spans="1:2" x14ac:dyDescent="0.25">
      <c r="A669" s="111"/>
      <c r="B669" s="111"/>
    </row>
    <row r="670" spans="1:2" x14ac:dyDescent="0.25">
      <c r="A670" s="111"/>
      <c r="B670" s="111"/>
    </row>
    <row r="671" spans="1:2" x14ac:dyDescent="0.25">
      <c r="A671" s="111"/>
      <c r="B671" s="111"/>
    </row>
    <row r="672" spans="1:2" x14ac:dyDescent="0.25">
      <c r="A672" s="111"/>
      <c r="B672" s="111"/>
    </row>
    <row r="673" spans="1:2" x14ac:dyDescent="0.25">
      <c r="A673" s="111"/>
      <c r="B673" s="111"/>
    </row>
    <row r="674" spans="1:2" x14ac:dyDescent="0.25">
      <c r="A674" s="111"/>
      <c r="B674" s="111"/>
    </row>
    <row r="675" spans="1:2" x14ac:dyDescent="0.25">
      <c r="A675" s="111"/>
      <c r="B675" s="111"/>
    </row>
    <row r="676" spans="1:2" x14ac:dyDescent="0.25">
      <c r="A676" s="111"/>
      <c r="B676" s="111"/>
    </row>
    <row r="677" spans="1:2" x14ac:dyDescent="0.25">
      <c r="A677" s="111"/>
      <c r="B677" s="111"/>
    </row>
    <row r="678" spans="1:2" x14ac:dyDescent="0.25">
      <c r="A678" s="111"/>
      <c r="B678" s="111"/>
    </row>
    <row r="679" spans="1:2" x14ac:dyDescent="0.25">
      <c r="A679" s="111"/>
      <c r="B679" s="111"/>
    </row>
    <row r="680" spans="1:2" x14ac:dyDescent="0.25">
      <c r="A680" s="111"/>
      <c r="B680" s="111"/>
    </row>
    <row r="681" spans="1:2" x14ac:dyDescent="0.25">
      <c r="A681" s="111"/>
      <c r="B681" s="111"/>
    </row>
    <row r="682" spans="1:2" x14ac:dyDescent="0.25">
      <c r="A682" s="111"/>
      <c r="B682" s="111"/>
    </row>
    <row r="683" spans="1:2" x14ac:dyDescent="0.25">
      <c r="A683" s="111"/>
      <c r="B683" s="111"/>
    </row>
    <row r="684" spans="1:2" x14ac:dyDescent="0.25">
      <c r="A684" s="111"/>
      <c r="B684" s="111"/>
    </row>
    <row r="685" spans="1:2" x14ac:dyDescent="0.25">
      <c r="A685" s="111"/>
      <c r="B685" s="111"/>
    </row>
    <row r="686" spans="1:2" x14ac:dyDescent="0.25">
      <c r="A686" s="111"/>
      <c r="B686" s="111"/>
    </row>
    <row r="687" spans="1:2" x14ac:dyDescent="0.25">
      <c r="A687" s="111"/>
      <c r="B687" s="111"/>
    </row>
    <row r="688" spans="1:2" x14ac:dyDescent="0.25">
      <c r="A688" s="111"/>
      <c r="B688" s="111"/>
    </row>
    <row r="689" spans="1:2" x14ac:dyDescent="0.25">
      <c r="A689" s="111"/>
      <c r="B689" s="111"/>
    </row>
    <row r="690" spans="1:2" x14ac:dyDescent="0.25">
      <c r="A690" s="111"/>
      <c r="B690" s="111"/>
    </row>
    <row r="691" spans="1:2" x14ac:dyDescent="0.25">
      <c r="A691" s="111"/>
      <c r="B691" s="111"/>
    </row>
    <row r="692" spans="1:2" x14ac:dyDescent="0.25">
      <c r="A692" s="111"/>
      <c r="B692" s="111"/>
    </row>
    <row r="693" spans="1:2" x14ac:dyDescent="0.25">
      <c r="A693" s="111"/>
      <c r="B693" s="111"/>
    </row>
    <row r="694" spans="1:2" x14ac:dyDescent="0.25">
      <c r="A694" s="111"/>
      <c r="B694" s="111"/>
    </row>
    <row r="695" spans="1:2" x14ac:dyDescent="0.25">
      <c r="A695" s="111"/>
      <c r="B695" s="111"/>
    </row>
    <row r="696" spans="1:2" x14ac:dyDescent="0.25">
      <c r="A696" s="111"/>
      <c r="B696" s="111"/>
    </row>
    <row r="697" spans="1:2" x14ac:dyDescent="0.25">
      <c r="A697" s="111"/>
      <c r="B697" s="111"/>
    </row>
    <row r="698" spans="1:2" x14ac:dyDescent="0.25">
      <c r="A698" s="111"/>
      <c r="B698" s="111"/>
    </row>
    <row r="699" spans="1:2" x14ac:dyDescent="0.25">
      <c r="A699" s="111"/>
      <c r="B699" s="111"/>
    </row>
    <row r="700" spans="1:2" x14ac:dyDescent="0.25">
      <c r="A700" s="111"/>
      <c r="B700" s="111"/>
    </row>
    <row r="701" spans="1:2" x14ac:dyDescent="0.25">
      <c r="A701" s="111"/>
      <c r="B701" s="111"/>
    </row>
    <row r="702" spans="1:2" x14ac:dyDescent="0.25">
      <c r="A702" s="111"/>
      <c r="B702" s="111"/>
    </row>
    <row r="703" spans="1:2" x14ac:dyDescent="0.25">
      <c r="A703" s="111"/>
      <c r="B703" s="111"/>
    </row>
    <row r="704" spans="1:2" x14ac:dyDescent="0.25">
      <c r="A704" s="111"/>
      <c r="B704" s="111"/>
    </row>
    <row r="705" spans="1:2" x14ac:dyDescent="0.25">
      <c r="A705" s="111"/>
      <c r="B705" s="111"/>
    </row>
    <row r="706" spans="1:2" x14ac:dyDescent="0.25">
      <c r="A706" s="111"/>
      <c r="B706" s="111"/>
    </row>
    <row r="707" spans="1:2" x14ac:dyDescent="0.25">
      <c r="A707" s="111"/>
      <c r="B707" s="111"/>
    </row>
    <row r="708" spans="1:2" x14ac:dyDescent="0.25">
      <c r="A708" s="111"/>
      <c r="B708" s="111"/>
    </row>
    <row r="709" spans="1:2" x14ac:dyDescent="0.25">
      <c r="A709" s="111"/>
      <c r="B709" s="111"/>
    </row>
    <row r="710" spans="1:2" x14ac:dyDescent="0.25">
      <c r="A710" s="111"/>
      <c r="B710" s="111"/>
    </row>
    <row r="711" spans="1:2" x14ac:dyDescent="0.25">
      <c r="A711" s="111"/>
      <c r="B711" s="111"/>
    </row>
    <row r="712" spans="1:2" x14ac:dyDescent="0.25">
      <c r="A712" s="111"/>
      <c r="B712" s="111"/>
    </row>
    <row r="713" spans="1:2" x14ac:dyDescent="0.25">
      <c r="A713" s="111"/>
      <c r="B713" s="111"/>
    </row>
    <row r="714" spans="1:2" x14ac:dyDescent="0.25">
      <c r="A714" s="111"/>
      <c r="B714" s="111"/>
    </row>
    <row r="715" spans="1:2" x14ac:dyDescent="0.25">
      <c r="A715" s="111"/>
      <c r="B715" s="111"/>
    </row>
    <row r="716" spans="1:2" x14ac:dyDescent="0.25">
      <c r="A716" s="111"/>
      <c r="B716" s="111"/>
    </row>
    <row r="717" spans="1:2" x14ac:dyDescent="0.25">
      <c r="A717" s="111"/>
      <c r="B717" s="111"/>
    </row>
    <row r="718" spans="1:2" x14ac:dyDescent="0.25">
      <c r="A718" s="111"/>
      <c r="B718" s="111"/>
    </row>
    <row r="719" spans="1:2" x14ac:dyDescent="0.25">
      <c r="A719" s="111"/>
      <c r="B719" s="111"/>
    </row>
    <row r="720" spans="1:2" x14ac:dyDescent="0.25">
      <c r="A720" s="111"/>
      <c r="B720" s="111"/>
    </row>
    <row r="721" spans="1:2" x14ac:dyDescent="0.25">
      <c r="A721" s="111"/>
      <c r="B721" s="111"/>
    </row>
    <row r="722" spans="1:2" x14ac:dyDescent="0.25">
      <c r="A722" s="111"/>
      <c r="B722" s="111"/>
    </row>
    <row r="723" spans="1:2" x14ac:dyDescent="0.25">
      <c r="A723" s="111"/>
      <c r="B723" s="111"/>
    </row>
    <row r="724" spans="1:2" x14ac:dyDescent="0.25">
      <c r="A724" s="111"/>
      <c r="B724" s="111"/>
    </row>
    <row r="725" spans="1:2" x14ac:dyDescent="0.25">
      <c r="A725" s="111"/>
      <c r="B725" s="111"/>
    </row>
    <row r="726" spans="1:2" x14ac:dyDescent="0.25">
      <c r="A726" s="111"/>
      <c r="B726" s="111"/>
    </row>
    <row r="727" spans="1:2" x14ac:dyDescent="0.25">
      <c r="A727" s="111"/>
      <c r="B727" s="111"/>
    </row>
    <row r="728" spans="1:2" x14ac:dyDescent="0.25">
      <c r="A728" s="111"/>
      <c r="B728" s="111"/>
    </row>
    <row r="729" spans="1:2" x14ac:dyDescent="0.25">
      <c r="A729" s="111"/>
      <c r="B729" s="111"/>
    </row>
    <row r="730" spans="1:2" x14ac:dyDescent="0.25">
      <c r="A730" s="111"/>
      <c r="B730" s="111"/>
    </row>
    <row r="731" spans="1:2" x14ac:dyDescent="0.25">
      <c r="A731" s="111"/>
      <c r="B731" s="111"/>
    </row>
    <row r="732" spans="1:2" x14ac:dyDescent="0.25">
      <c r="A732" s="111"/>
      <c r="B732" s="111"/>
    </row>
    <row r="733" spans="1:2" x14ac:dyDescent="0.25">
      <c r="A733" s="111"/>
      <c r="B733" s="111"/>
    </row>
    <row r="734" spans="1:2" x14ac:dyDescent="0.25">
      <c r="A734" s="111"/>
      <c r="B734" s="111"/>
    </row>
    <row r="735" spans="1:2" x14ac:dyDescent="0.25">
      <c r="A735" s="111"/>
      <c r="B735" s="111"/>
    </row>
    <row r="736" spans="1:2" x14ac:dyDescent="0.25">
      <c r="A736" s="111"/>
      <c r="B736" s="111"/>
    </row>
    <row r="737" spans="1:2" x14ac:dyDescent="0.25">
      <c r="A737" s="111"/>
      <c r="B737" s="111"/>
    </row>
    <row r="738" spans="1:2" x14ac:dyDescent="0.25">
      <c r="A738" s="111"/>
      <c r="B738" s="111"/>
    </row>
    <row r="739" spans="1:2" x14ac:dyDescent="0.25">
      <c r="A739" s="111"/>
      <c r="B739" s="111"/>
    </row>
    <row r="740" spans="1:2" x14ac:dyDescent="0.25">
      <c r="A740" s="111"/>
      <c r="B740" s="111"/>
    </row>
    <row r="741" spans="1:2" x14ac:dyDescent="0.25">
      <c r="A741" s="111"/>
      <c r="B741" s="111"/>
    </row>
    <row r="742" spans="1:2" x14ac:dyDescent="0.25">
      <c r="A742" s="111"/>
      <c r="B742" s="111"/>
    </row>
    <row r="743" spans="1:2" x14ac:dyDescent="0.25">
      <c r="A743" s="111"/>
      <c r="B743" s="111"/>
    </row>
    <row r="744" spans="1:2" x14ac:dyDescent="0.25">
      <c r="A744" s="111"/>
      <c r="B744" s="111"/>
    </row>
    <row r="745" spans="1:2" x14ac:dyDescent="0.25">
      <c r="A745" s="111"/>
      <c r="B745" s="111"/>
    </row>
    <row r="746" spans="1:2" x14ac:dyDescent="0.25">
      <c r="A746" s="111"/>
      <c r="B746" s="111"/>
    </row>
    <row r="747" spans="1:2" x14ac:dyDescent="0.25">
      <c r="A747" s="111"/>
      <c r="B747" s="111"/>
    </row>
    <row r="748" spans="1:2" x14ac:dyDescent="0.25">
      <c r="A748" s="111"/>
      <c r="B748" s="111"/>
    </row>
    <row r="749" spans="1:2" x14ac:dyDescent="0.25">
      <c r="A749" s="111"/>
      <c r="B749" s="111"/>
    </row>
    <row r="750" spans="1:2" x14ac:dyDescent="0.25">
      <c r="A750" s="111"/>
      <c r="B750" s="111"/>
    </row>
    <row r="751" spans="1:2" x14ac:dyDescent="0.25">
      <c r="A751" s="111"/>
      <c r="B751" s="111"/>
    </row>
    <row r="752" spans="1:2" x14ac:dyDescent="0.25">
      <c r="A752" s="111"/>
      <c r="B752" s="111"/>
    </row>
    <row r="753" spans="1:2" x14ac:dyDescent="0.25">
      <c r="A753" s="111"/>
      <c r="B753" s="111"/>
    </row>
    <row r="754" spans="1:2" x14ac:dyDescent="0.25">
      <c r="A754" s="111"/>
      <c r="B754" s="111"/>
    </row>
    <row r="755" spans="1:2" x14ac:dyDescent="0.25">
      <c r="A755" s="111"/>
      <c r="B755" s="111"/>
    </row>
    <row r="756" spans="1:2" x14ac:dyDescent="0.25">
      <c r="A756" s="111"/>
      <c r="B756" s="111"/>
    </row>
    <row r="757" spans="1:2" x14ac:dyDescent="0.25">
      <c r="A757" s="111"/>
      <c r="B757" s="111"/>
    </row>
    <row r="758" spans="1:2" x14ac:dyDescent="0.25">
      <c r="A758" s="111"/>
      <c r="B758" s="111"/>
    </row>
    <row r="759" spans="1:2" x14ac:dyDescent="0.25">
      <c r="A759" s="111"/>
      <c r="B759" s="111"/>
    </row>
    <row r="760" spans="1:2" x14ac:dyDescent="0.25">
      <c r="A760" s="111"/>
      <c r="B760" s="111"/>
    </row>
    <row r="761" spans="1:2" x14ac:dyDescent="0.25">
      <c r="A761" s="111"/>
      <c r="B761" s="111"/>
    </row>
    <row r="762" spans="1:2" x14ac:dyDescent="0.25">
      <c r="A762" s="111"/>
      <c r="B762" s="111"/>
    </row>
    <row r="763" spans="1:2" x14ac:dyDescent="0.25">
      <c r="A763" s="111"/>
      <c r="B763" s="111"/>
    </row>
    <row r="764" spans="1:2" x14ac:dyDescent="0.25">
      <c r="A764" s="111"/>
      <c r="B764" s="111"/>
    </row>
    <row r="765" spans="1:2" x14ac:dyDescent="0.25">
      <c r="A765" s="111"/>
      <c r="B765" s="111"/>
    </row>
    <row r="766" spans="1:2" x14ac:dyDescent="0.25">
      <c r="A766" s="111"/>
      <c r="B766" s="111"/>
    </row>
    <row r="767" spans="1:2" x14ac:dyDescent="0.25">
      <c r="A767" s="111"/>
      <c r="B767" s="111"/>
    </row>
    <row r="768" spans="1:2" x14ac:dyDescent="0.25">
      <c r="A768" s="111"/>
      <c r="B768" s="111"/>
    </row>
    <row r="769" spans="1:2" x14ac:dyDescent="0.25">
      <c r="A769" s="111"/>
      <c r="B769" s="111"/>
    </row>
    <row r="770" spans="1:2" x14ac:dyDescent="0.25">
      <c r="A770" s="111"/>
      <c r="B770" s="111"/>
    </row>
    <row r="771" spans="1:2" x14ac:dyDescent="0.25">
      <c r="A771" s="111"/>
      <c r="B771" s="111"/>
    </row>
    <row r="772" spans="1:2" x14ac:dyDescent="0.25">
      <c r="A772" s="111"/>
      <c r="B772" s="111"/>
    </row>
    <row r="773" spans="1:2" x14ac:dyDescent="0.25">
      <c r="A773" s="111"/>
      <c r="B773" s="111"/>
    </row>
    <row r="774" spans="1:2" x14ac:dyDescent="0.25">
      <c r="A774" s="111"/>
      <c r="B774" s="111"/>
    </row>
    <row r="775" spans="1:2" x14ac:dyDescent="0.25">
      <c r="A775" s="111"/>
      <c r="B775" s="111"/>
    </row>
    <row r="776" spans="1:2" x14ac:dyDescent="0.25">
      <c r="A776" s="111"/>
      <c r="B776" s="111"/>
    </row>
    <row r="777" spans="1:2" x14ac:dyDescent="0.25">
      <c r="A777" s="111"/>
      <c r="B777" s="111"/>
    </row>
    <row r="778" spans="1:2" x14ac:dyDescent="0.25">
      <c r="A778" s="111"/>
      <c r="B778" s="111"/>
    </row>
    <row r="779" spans="1:2" x14ac:dyDescent="0.25">
      <c r="A779" s="111"/>
      <c r="B779" s="111"/>
    </row>
    <row r="780" spans="1:2" x14ac:dyDescent="0.25">
      <c r="A780" s="111"/>
      <c r="B780" s="111"/>
    </row>
    <row r="781" spans="1:2" x14ac:dyDescent="0.25">
      <c r="A781" s="111"/>
      <c r="B781" s="111"/>
    </row>
    <row r="782" spans="1:2" x14ac:dyDescent="0.25">
      <c r="A782" s="111"/>
      <c r="B782" s="111"/>
    </row>
    <row r="783" spans="1:2" x14ac:dyDescent="0.25">
      <c r="A783" s="111"/>
      <c r="B783" s="111"/>
    </row>
    <row r="784" spans="1:2" x14ac:dyDescent="0.25">
      <c r="A784" s="111"/>
      <c r="B784" s="111"/>
    </row>
    <row r="785" spans="1:2" x14ac:dyDescent="0.25">
      <c r="A785" s="111"/>
      <c r="B785" s="111"/>
    </row>
    <row r="786" spans="1:2" x14ac:dyDescent="0.25">
      <c r="A786" s="111"/>
      <c r="B786" s="111"/>
    </row>
    <row r="787" spans="1:2" x14ac:dyDescent="0.25">
      <c r="A787" s="111"/>
      <c r="B787" s="111"/>
    </row>
    <row r="788" spans="1:2" x14ac:dyDescent="0.25">
      <c r="A788" s="111"/>
      <c r="B788" s="111"/>
    </row>
    <row r="789" spans="1:2" x14ac:dyDescent="0.25">
      <c r="A789" s="111"/>
      <c r="B789" s="111"/>
    </row>
    <row r="790" spans="1:2" x14ac:dyDescent="0.25">
      <c r="A790" s="111"/>
      <c r="B790" s="111"/>
    </row>
    <row r="791" spans="1:2" x14ac:dyDescent="0.25">
      <c r="A791" s="111"/>
      <c r="B791" s="111"/>
    </row>
    <row r="792" spans="1:2" x14ac:dyDescent="0.25">
      <c r="A792" s="111"/>
      <c r="B792" s="111"/>
    </row>
    <row r="793" spans="1:2" x14ac:dyDescent="0.25">
      <c r="A793" s="111"/>
      <c r="B793" s="111"/>
    </row>
    <row r="794" spans="1:2" x14ac:dyDescent="0.25">
      <c r="A794" s="111"/>
      <c r="B794" s="111"/>
    </row>
    <row r="795" spans="1:2" x14ac:dyDescent="0.25">
      <c r="A795" s="111"/>
      <c r="B795" s="111"/>
    </row>
    <row r="796" spans="1:2" x14ac:dyDescent="0.25">
      <c r="A796" s="111"/>
      <c r="B796" s="111"/>
    </row>
    <row r="797" spans="1:2" x14ac:dyDescent="0.25">
      <c r="A797" s="111"/>
      <c r="B797" s="111"/>
    </row>
    <row r="798" spans="1:2" x14ac:dyDescent="0.25">
      <c r="A798" s="111"/>
      <c r="B798" s="111"/>
    </row>
    <row r="799" spans="1:2" x14ac:dyDescent="0.25">
      <c r="A799" s="111"/>
      <c r="B799" s="111"/>
    </row>
    <row r="800" spans="1:2" x14ac:dyDescent="0.25">
      <c r="A800" s="111"/>
      <c r="B800" s="111"/>
    </row>
    <row r="801" spans="1:2" x14ac:dyDescent="0.25">
      <c r="A801" s="111"/>
      <c r="B801" s="111"/>
    </row>
    <row r="802" spans="1:2" x14ac:dyDescent="0.25">
      <c r="A802" s="111"/>
      <c r="B802" s="111"/>
    </row>
    <row r="803" spans="1:2" x14ac:dyDescent="0.25">
      <c r="A803" s="111"/>
      <c r="B803" s="111"/>
    </row>
    <row r="804" spans="1:2" x14ac:dyDescent="0.25">
      <c r="A804" s="111"/>
      <c r="B804" s="111"/>
    </row>
    <row r="805" spans="1:2" x14ac:dyDescent="0.25">
      <c r="A805" s="111"/>
      <c r="B805" s="111"/>
    </row>
    <row r="806" spans="1:2" x14ac:dyDescent="0.25">
      <c r="A806" s="111"/>
      <c r="B806" s="111"/>
    </row>
    <row r="807" spans="1:2" x14ac:dyDescent="0.25">
      <c r="A807" s="111"/>
      <c r="B807" s="111"/>
    </row>
    <row r="808" spans="1:2" x14ac:dyDescent="0.25">
      <c r="A808" s="111"/>
      <c r="B808" s="111"/>
    </row>
    <row r="809" spans="1:2" x14ac:dyDescent="0.25">
      <c r="A809" s="111"/>
      <c r="B809" s="111"/>
    </row>
    <row r="810" spans="1:2" x14ac:dyDescent="0.25">
      <c r="A810" s="111"/>
      <c r="B810" s="111"/>
    </row>
    <row r="811" spans="1:2" x14ac:dyDescent="0.25">
      <c r="A811" s="111"/>
      <c r="B811" s="111"/>
    </row>
    <row r="812" spans="1:2" x14ac:dyDescent="0.25">
      <c r="A812" s="111"/>
      <c r="B812" s="111"/>
    </row>
    <row r="813" spans="1:2" x14ac:dyDescent="0.25">
      <c r="A813" s="111"/>
      <c r="B813" s="111"/>
    </row>
    <row r="814" spans="1:2" x14ac:dyDescent="0.25">
      <c r="A814" s="111"/>
      <c r="B814" s="111"/>
    </row>
    <row r="815" spans="1:2" x14ac:dyDescent="0.25">
      <c r="A815" s="111"/>
      <c r="B815" s="111"/>
    </row>
    <row r="816" spans="1:2" x14ac:dyDescent="0.25">
      <c r="A816" s="111"/>
      <c r="B816" s="111"/>
    </row>
    <row r="817" spans="1:2" x14ac:dyDescent="0.25">
      <c r="A817" s="111"/>
      <c r="B817" s="111"/>
    </row>
    <row r="818" spans="1:2" x14ac:dyDescent="0.25">
      <c r="A818" s="111"/>
      <c r="B818" s="111"/>
    </row>
    <row r="819" spans="1:2" x14ac:dyDescent="0.25">
      <c r="A819" s="111"/>
      <c r="B819" s="111"/>
    </row>
    <row r="820" spans="1:2" x14ac:dyDescent="0.25">
      <c r="A820" s="111"/>
      <c r="B820" s="111"/>
    </row>
    <row r="821" spans="1:2" x14ac:dyDescent="0.25">
      <c r="A821" s="111"/>
      <c r="B821" s="111"/>
    </row>
    <row r="822" spans="1:2" x14ac:dyDescent="0.25">
      <c r="A822" s="111"/>
      <c r="B822" s="111"/>
    </row>
    <row r="823" spans="1:2" x14ac:dyDescent="0.25">
      <c r="A823" s="111"/>
      <c r="B823" s="111"/>
    </row>
    <row r="824" spans="1:2" x14ac:dyDescent="0.25">
      <c r="A824" s="111"/>
      <c r="B824" s="111"/>
    </row>
    <row r="825" spans="1:2" x14ac:dyDescent="0.25">
      <c r="A825" s="111"/>
      <c r="B825" s="111"/>
    </row>
    <row r="826" spans="1:2" x14ac:dyDescent="0.25">
      <c r="A826" s="111"/>
      <c r="B826" s="111"/>
    </row>
    <row r="827" spans="1:2" x14ac:dyDescent="0.25">
      <c r="A827" s="111"/>
      <c r="B827" s="111"/>
    </row>
    <row r="828" spans="1:2" x14ac:dyDescent="0.25">
      <c r="A828" s="111"/>
      <c r="B828" s="111"/>
    </row>
    <row r="829" spans="1:2" x14ac:dyDescent="0.25">
      <c r="A829" s="111"/>
      <c r="B829" s="111"/>
    </row>
    <row r="830" spans="1:2" x14ac:dyDescent="0.25">
      <c r="A830" s="111"/>
      <c r="B830" s="111"/>
    </row>
    <row r="831" spans="1:2" x14ac:dyDescent="0.25">
      <c r="A831" s="111"/>
      <c r="B831" s="111"/>
    </row>
    <row r="832" spans="1:2" x14ac:dyDescent="0.25">
      <c r="A832" s="111"/>
      <c r="B832" s="111"/>
    </row>
    <row r="833" spans="1:2" x14ac:dyDescent="0.25">
      <c r="A833" s="111"/>
      <c r="B833" s="111"/>
    </row>
    <row r="834" spans="1:2" x14ac:dyDescent="0.25">
      <c r="A834" s="111"/>
      <c r="B834" s="111"/>
    </row>
    <row r="835" spans="1:2" x14ac:dyDescent="0.25">
      <c r="A835" s="111"/>
      <c r="B835" s="111"/>
    </row>
    <row r="836" spans="1:2" x14ac:dyDescent="0.25">
      <c r="A836" s="111"/>
      <c r="B836" s="111"/>
    </row>
    <row r="837" spans="1:2" x14ac:dyDescent="0.25">
      <c r="A837" s="111"/>
      <c r="B837" s="111"/>
    </row>
    <row r="838" spans="1:2" x14ac:dyDescent="0.25">
      <c r="A838" s="111"/>
      <c r="B838" s="111"/>
    </row>
    <row r="839" spans="1:2" x14ac:dyDescent="0.25">
      <c r="A839" s="111"/>
      <c r="B839" s="111"/>
    </row>
    <row r="840" spans="1:2" x14ac:dyDescent="0.25">
      <c r="A840" s="111"/>
      <c r="B840" s="111"/>
    </row>
    <row r="841" spans="1:2" x14ac:dyDescent="0.25">
      <c r="A841" s="111"/>
      <c r="B841" s="111"/>
    </row>
    <row r="842" spans="1:2" x14ac:dyDescent="0.25">
      <c r="A842" s="111"/>
      <c r="B842" s="111"/>
    </row>
    <row r="843" spans="1:2" x14ac:dyDescent="0.25">
      <c r="A843" s="111"/>
      <c r="B843" s="111"/>
    </row>
    <row r="844" spans="1:2" x14ac:dyDescent="0.25">
      <c r="A844" s="111"/>
      <c r="B844" s="111"/>
    </row>
    <row r="845" spans="1:2" x14ac:dyDescent="0.25">
      <c r="A845" s="111"/>
      <c r="B845" s="111"/>
    </row>
    <row r="846" spans="1:2" x14ac:dyDescent="0.25">
      <c r="A846" s="111"/>
      <c r="B846" s="111"/>
    </row>
    <row r="847" spans="1:2" x14ac:dyDescent="0.25">
      <c r="A847" s="111"/>
      <c r="B847" s="111"/>
    </row>
    <row r="848" spans="1:2" x14ac:dyDescent="0.25">
      <c r="A848" s="111"/>
      <c r="B848" s="111"/>
    </row>
    <row r="849" spans="1:2" x14ac:dyDescent="0.25">
      <c r="A849" s="111"/>
      <c r="B849" s="111"/>
    </row>
    <row r="850" spans="1:2" x14ac:dyDescent="0.25">
      <c r="A850" s="111"/>
      <c r="B850" s="111"/>
    </row>
    <row r="851" spans="1:2" x14ac:dyDescent="0.25">
      <c r="A851" s="111"/>
      <c r="B851" s="111"/>
    </row>
    <row r="852" spans="1:2" x14ac:dyDescent="0.25">
      <c r="A852" s="111"/>
      <c r="B852" s="111"/>
    </row>
    <row r="853" spans="1:2" x14ac:dyDescent="0.25">
      <c r="A853" s="111"/>
      <c r="B853" s="111"/>
    </row>
    <row r="854" spans="1:2" x14ac:dyDescent="0.25">
      <c r="A854" s="111"/>
      <c r="B854" s="111"/>
    </row>
    <row r="855" spans="1:2" x14ac:dyDescent="0.25">
      <c r="A855" s="111"/>
      <c r="B855" s="111"/>
    </row>
    <row r="856" spans="1:2" x14ac:dyDescent="0.25">
      <c r="A856" s="111"/>
      <c r="B856" s="111"/>
    </row>
    <row r="857" spans="1:2" x14ac:dyDescent="0.25">
      <c r="A857" s="111"/>
      <c r="B857" s="111"/>
    </row>
    <row r="858" spans="1:2" x14ac:dyDescent="0.25">
      <c r="A858" s="111"/>
      <c r="B858" s="111"/>
    </row>
    <row r="859" spans="1:2" x14ac:dyDescent="0.25">
      <c r="A859" s="111"/>
      <c r="B859" s="111"/>
    </row>
    <row r="860" spans="1:2" x14ac:dyDescent="0.25">
      <c r="A860" s="111"/>
      <c r="B860" s="111"/>
    </row>
    <row r="861" spans="1:2" x14ac:dyDescent="0.25">
      <c r="A861" s="111"/>
      <c r="B861" s="111"/>
    </row>
    <row r="862" spans="1:2" x14ac:dyDescent="0.25">
      <c r="A862" s="111"/>
      <c r="B862" s="111"/>
    </row>
    <row r="863" spans="1:2" x14ac:dyDescent="0.25">
      <c r="A863" s="111"/>
      <c r="B863" s="111"/>
    </row>
    <row r="864" spans="1:2" x14ac:dyDescent="0.25">
      <c r="A864" s="111"/>
      <c r="B864" s="111"/>
    </row>
    <row r="865" spans="1:2" x14ac:dyDescent="0.25">
      <c r="A865" s="111"/>
      <c r="B865" s="111"/>
    </row>
    <row r="866" spans="1:2" x14ac:dyDescent="0.25">
      <c r="A866" s="111"/>
      <c r="B866" s="111"/>
    </row>
    <row r="867" spans="1:2" x14ac:dyDescent="0.25">
      <c r="A867" s="111"/>
      <c r="B867" s="111"/>
    </row>
    <row r="868" spans="1:2" x14ac:dyDescent="0.25">
      <c r="A868" s="111"/>
      <c r="B868" s="111"/>
    </row>
    <row r="869" spans="1:2" x14ac:dyDescent="0.25">
      <c r="A869" s="111"/>
      <c r="B869" s="111"/>
    </row>
    <row r="870" spans="1:2" x14ac:dyDescent="0.25">
      <c r="A870" s="111"/>
      <c r="B870" s="111"/>
    </row>
    <row r="871" spans="1:2" x14ac:dyDescent="0.25">
      <c r="A871" s="111"/>
      <c r="B871" s="111"/>
    </row>
    <row r="872" spans="1:2" x14ac:dyDescent="0.25">
      <c r="A872" s="111"/>
      <c r="B872" s="111"/>
    </row>
    <row r="873" spans="1:2" x14ac:dyDescent="0.25">
      <c r="A873" s="111"/>
      <c r="B873" s="111"/>
    </row>
    <row r="874" spans="1:2" x14ac:dyDescent="0.25">
      <c r="A874" s="111"/>
      <c r="B874" s="111"/>
    </row>
    <row r="875" spans="1:2" x14ac:dyDescent="0.25">
      <c r="A875" s="111"/>
      <c r="B875" s="111"/>
    </row>
    <row r="876" spans="1:2" x14ac:dyDescent="0.25">
      <c r="A876" s="111"/>
      <c r="B876" s="111"/>
    </row>
    <row r="877" spans="1:2" x14ac:dyDescent="0.25">
      <c r="A877" s="111"/>
      <c r="B877" s="111"/>
    </row>
    <row r="878" spans="1:2" x14ac:dyDescent="0.25">
      <c r="A878" s="111"/>
      <c r="B878" s="111"/>
    </row>
    <row r="879" spans="1:2" x14ac:dyDescent="0.25">
      <c r="A879" s="111"/>
      <c r="B879" s="111"/>
    </row>
    <row r="880" spans="1:2" x14ac:dyDescent="0.25">
      <c r="A880" s="111"/>
      <c r="B880" s="111"/>
    </row>
    <row r="881" spans="1:2" x14ac:dyDescent="0.25">
      <c r="A881" s="111"/>
      <c r="B881" s="111"/>
    </row>
    <row r="882" spans="1:2" x14ac:dyDescent="0.25">
      <c r="A882" s="111"/>
      <c r="B882" s="111"/>
    </row>
    <row r="883" spans="1:2" x14ac:dyDescent="0.25">
      <c r="A883" s="111"/>
      <c r="B883" s="111"/>
    </row>
    <row r="884" spans="1:2" x14ac:dyDescent="0.25">
      <c r="A884" s="111"/>
      <c r="B884" s="111"/>
    </row>
    <row r="885" spans="1:2" x14ac:dyDescent="0.25">
      <c r="A885" s="111"/>
      <c r="B885" s="111"/>
    </row>
    <row r="886" spans="1:2" x14ac:dyDescent="0.25">
      <c r="A886" s="111"/>
      <c r="B886" s="111"/>
    </row>
    <row r="887" spans="1:2" x14ac:dyDescent="0.25">
      <c r="A887" s="111"/>
      <c r="B887" s="111"/>
    </row>
    <row r="888" spans="1:2" x14ac:dyDescent="0.25">
      <c r="A888" s="111"/>
      <c r="B888" s="111"/>
    </row>
    <row r="889" spans="1:2" x14ac:dyDescent="0.25">
      <c r="A889" s="111"/>
      <c r="B889" s="111"/>
    </row>
    <row r="890" spans="1:2" x14ac:dyDescent="0.25">
      <c r="A890" s="111"/>
      <c r="B890" s="111"/>
    </row>
    <row r="891" spans="1:2" x14ac:dyDescent="0.25">
      <c r="A891" s="111"/>
      <c r="B891" s="111"/>
    </row>
    <row r="892" spans="1:2" x14ac:dyDescent="0.25">
      <c r="A892" s="111"/>
      <c r="B892" s="111"/>
    </row>
    <row r="893" spans="1:2" x14ac:dyDescent="0.25">
      <c r="A893" s="111"/>
      <c r="B893" s="111"/>
    </row>
    <row r="894" spans="1:2" x14ac:dyDescent="0.25">
      <c r="A894" s="111"/>
      <c r="B894" s="111"/>
    </row>
    <row r="895" spans="1:2" x14ac:dyDescent="0.25">
      <c r="A895" s="111"/>
      <c r="B895" s="111"/>
    </row>
    <row r="896" spans="1:2" x14ac:dyDescent="0.25">
      <c r="A896" s="111"/>
      <c r="B896" s="111"/>
    </row>
    <row r="897" spans="1:2" x14ac:dyDescent="0.25">
      <c r="A897" s="111"/>
      <c r="B897" s="111"/>
    </row>
    <row r="898" spans="1:2" x14ac:dyDescent="0.25">
      <c r="A898" s="111"/>
      <c r="B898" s="111"/>
    </row>
    <row r="899" spans="1:2" x14ac:dyDescent="0.25">
      <c r="A899" s="111"/>
      <c r="B899" s="111"/>
    </row>
    <row r="900" spans="1:2" x14ac:dyDescent="0.25">
      <c r="A900" s="111"/>
      <c r="B900" s="111"/>
    </row>
    <row r="901" spans="1:2" x14ac:dyDescent="0.25">
      <c r="A901" s="111"/>
      <c r="B901" s="111"/>
    </row>
    <row r="902" spans="1:2" x14ac:dyDescent="0.25">
      <c r="A902" s="111"/>
      <c r="B902" s="111"/>
    </row>
    <row r="903" spans="1:2" x14ac:dyDescent="0.25">
      <c r="A903" s="111"/>
      <c r="B903" s="111"/>
    </row>
    <row r="904" spans="1:2" x14ac:dyDescent="0.25">
      <c r="A904" s="111"/>
      <c r="B904" s="111"/>
    </row>
    <row r="905" spans="1:2" x14ac:dyDescent="0.25">
      <c r="A905" s="111"/>
      <c r="B905" s="111"/>
    </row>
    <row r="906" spans="1:2" x14ac:dyDescent="0.25">
      <c r="A906" s="111"/>
      <c r="B906" s="111"/>
    </row>
    <row r="907" spans="1:2" x14ac:dyDescent="0.25">
      <c r="A907" s="111"/>
      <c r="B907" s="111"/>
    </row>
    <row r="908" spans="1:2" x14ac:dyDescent="0.25">
      <c r="A908" s="111"/>
      <c r="B908" s="111"/>
    </row>
    <row r="909" spans="1:2" x14ac:dyDescent="0.25">
      <c r="A909" s="111"/>
      <c r="B909" s="111"/>
    </row>
    <row r="910" spans="1:2" x14ac:dyDescent="0.25">
      <c r="A910" s="111"/>
      <c r="B910" s="111"/>
    </row>
    <row r="911" spans="1:2" x14ac:dyDescent="0.25">
      <c r="A911" s="111"/>
      <c r="B911" s="111"/>
    </row>
    <row r="912" spans="1:2" x14ac:dyDescent="0.25">
      <c r="A912" s="111"/>
      <c r="B912" s="111"/>
    </row>
    <row r="913" spans="1:2" x14ac:dyDescent="0.25">
      <c r="A913" s="111"/>
      <c r="B913" s="111"/>
    </row>
    <row r="914" spans="1:2" x14ac:dyDescent="0.25">
      <c r="A914" s="111"/>
      <c r="B914" s="111"/>
    </row>
    <row r="915" spans="1:2" x14ac:dyDescent="0.25">
      <c r="A915" s="111"/>
      <c r="B915" s="111"/>
    </row>
    <row r="916" spans="1:2" x14ac:dyDescent="0.25">
      <c r="A916" s="111"/>
      <c r="B916" s="111"/>
    </row>
    <row r="917" spans="1:2" x14ac:dyDescent="0.25">
      <c r="A917" s="111"/>
      <c r="B917" s="111"/>
    </row>
    <row r="918" spans="1:2" x14ac:dyDescent="0.25">
      <c r="A918" s="111"/>
      <c r="B918" s="111"/>
    </row>
    <row r="919" spans="1:2" x14ac:dyDescent="0.25">
      <c r="A919" s="111"/>
      <c r="B919" s="111"/>
    </row>
    <row r="920" spans="1:2" x14ac:dyDescent="0.25">
      <c r="A920" s="111"/>
      <c r="B920" s="111"/>
    </row>
    <row r="921" spans="1:2" x14ac:dyDescent="0.25">
      <c r="A921" s="111"/>
      <c r="B921" s="111"/>
    </row>
    <row r="922" spans="1:2" x14ac:dyDescent="0.25">
      <c r="A922" s="111"/>
      <c r="B922" s="111"/>
    </row>
    <row r="923" spans="1:2" x14ac:dyDescent="0.25">
      <c r="A923" s="111"/>
      <c r="B923" s="111"/>
    </row>
    <row r="924" spans="1:2" x14ac:dyDescent="0.25">
      <c r="A924" s="111"/>
      <c r="B924" s="111"/>
    </row>
    <row r="925" spans="1:2" x14ac:dyDescent="0.25">
      <c r="A925" s="111"/>
      <c r="B925" s="111"/>
    </row>
    <row r="926" spans="1:2" x14ac:dyDescent="0.25">
      <c r="A926" s="111"/>
      <c r="B926" s="111"/>
    </row>
    <row r="927" spans="1:2" x14ac:dyDescent="0.25">
      <c r="A927" s="111"/>
      <c r="B927" s="111"/>
    </row>
    <row r="928" spans="1:2" x14ac:dyDescent="0.25">
      <c r="A928" s="111"/>
      <c r="B928" s="111"/>
    </row>
    <row r="929" spans="1:2" x14ac:dyDescent="0.25">
      <c r="A929" s="111"/>
      <c r="B929" s="111"/>
    </row>
    <row r="930" spans="1:2" x14ac:dyDescent="0.25">
      <c r="A930" s="111"/>
      <c r="B930" s="111"/>
    </row>
    <row r="931" spans="1:2" x14ac:dyDescent="0.25">
      <c r="A931" s="111"/>
      <c r="B931" s="111"/>
    </row>
    <row r="932" spans="1:2" x14ac:dyDescent="0.25">
      <c r="A932" s="111"/>
      <c r="B932" s="111"/>
    </row>
    <row r="933" spans="1:2" x14ac:dyDescent="0.25">
      <c r="A933" s="111"/>
      <c r="B933" s="111"/>
    </row>
    <row r="934" spans="1:2" x14ac:dyDescent="0.25">
      <c r="A934" s="111"/>
      <c r="B934" s="111"/>
    </row>
    <row r="935" spans="1:2" x14ac:dyDescent="0.25">
      <c r="A935" s="111"/>
      <c r="B935" s="111"/>
    </row>
    <row r="936" spans="1:2" x14ac:dyDescent="0.25">
      <c r="A936" s="111"/>
      <c r="B936" s="111"/>
    </row>
    <row r="937" spans="1:2" x14ac:dyDescent="0.25">
      <c r="A937" s="111"/>
      <c r="B937" s="111"/>
    </row>
    <row r="938" spans="1:2" x14ac:dyDescent="0.25">
      <c r="A938" s="111"/>
      <c r="B938" s="111"/>
    </row>
    <row r="939" spans="1:2" x14ac:dyDescent="0.25">
      <c r="A939" s="111"/>
      <c r="B939" s="111"/>
    </row>
    <row r="940" spans="1:2" x14ac:dyDescent="0.25">
      <c r="A940" s="111"/>
      <c r="B940" s="111"/>
    </row>
    <row r="941" spans="1:2" x14ac:dyDescent="0.25">
      <c r="A941" s="111"/>
      <c r="B941" s="111"/>
    </row>
    <row r="942" spans="1:2" x14ac:dyDescent="0.25">
      <c r="A942" s="111"/>
      <c r="B942" s="111"/>
    </row>
    <row r="943" spans="1:2" x14ac:dyDescent="0.25">
      <c r="A943" s="111"/>
      <c r="B943" s="111"/>
    </row>
    <row r="944" spans="1:2" x14ac:dyDescent="0.25">
      <c r="A944" s="111"/>
      <c r="B944" s="111"/>
    </row>
    <row r="945" spans="1:2" x14ac:dyDescent="0.25">
      <c r="A945" s="111"/>
      <c r="B945" s="111"/>
    </row>
    <row r="946" spans="1:2" x14ac:dyDescent="0.25">
      <c r="A946" s="111"/>
      <c r="B946" s="111"/>
    </row>
    <row r="947" spans="1:2" x14ac:dyDescent="0.25">
      <c r="A947" s="111"/>
      <c r="B947" s="111"/>
    </row>
    <row r="948" spans="1:2" x14ac:dyDescent="0.25">
      <c r="A948" s="111"/>
      <c r="B948" s="111"/>
    </row>
    <row r="949" spans="1:2" x14ac:dyDescent="0.25">
      <c r="A949" s="111"/>
      <c r="B949" s="111"/>
    </row>
    <row r="950" spans="1:2" x14ac:dyDescent="0.25">
      <c r="A950" s="111"/>
      <c r="B950" s="111"/>
    </row>
    <row r="951" spans="1:2" x14ac:dyDescent="0.25">
      <c r="A951" s="111"/>
      <c r="B951" s="111"/>
    </row>
    <row r="952" spans="1:2" x14ac:dyDescent="0.25">
      <c r="A952" s="111"/>
      <c r="B952" s="111"/>
    </row>
    <row r="953" spans="1:2" x14ac:dyDescent="0.25">
      <c r="A953" s="111"/>
      <c r="B953" s="111"/>
    </row>
    <row r="954" spans="1:2" x14ac:dyDescent="0.25">
      <c r="A954" s="111"/>
      <c r="B954" s="111"/>
    </row>
    <row r="955" spans="1:2" x14ac:dyDescent="0.25">
      <c r="A955" s="111"/>
      <c r="B955" s="111"/>
    </row>
    <row r="956" spans="1:2" x14ac:dyDescent="0.25">
      <c r="A956" s="111"/>
      <c r="B956" s="111"/>
    </row>
    <row r="957" spans="1:2" x14ac:dyDescent="0.25">
      <c r="A957" s="111"/>
      <c r="B957" s="111"/>
    </row>
    <row r="958" spans="1:2" x14ac:dyDescent="0.25">
      <c r="A958" s="111"/>
      <c r="B958" s="111"/>
    </row>
    <row r="959" spans="1:2" x14ac:dyDescent="0.25">
      <c r="A959" s="111"/>
      <c r="B959" s="111"/>
    </row>
    <row r="960" spans="1:2" x14ac:dyDescent="0.25">
      <c r="A960" s="111"/>
      <c r="B960" s="111"/>
    </row>
    <row r="961" spans="1:2" x14ac:dyDescent="0.25">
      <c r="A961" s="111"/>
      <c r="B961" s="111"/>
    </row>
    <row r="962" spans="1:2" x14ac:dyDescent="0.25">
      <c r="A962" s="111"/>
      <c r="B962" s="111"/>
    </row>
    <row r="963" spans="1:2" x14ac:dyDescent="0.25">
      <c r="A963" s="111"/>
      <c r="B963" s="111"/>
    </row>
    <row r="964" spans="1:2" x14ac:dyDescent="0.25">
      <c r="A964" s="111"/>
      <c r="B964" s="111"/>
    </row>
    <row r="965" spans="1:2" x14ac:dyDescent="0.25">
      <c r="A965" s="111"/>
      <c r="B965" s="111"/>
    </row>
    <row r="966" spans="1:2" x14ac:dyDescent="0.25">
      <c r="A966" s="111"/>
      <c r="B966" s="111"/>
    </row>
    <row r="967" spans="1:2" x14ac:dyDescent="0.25">
      <c r="A967" s="111"/>
      <c r="B967" s="111"/>
    </row>
    <row r="968" spans="1:2" x14ac:dyDescent="0.25">
      <c r="A968" s="111"/>
      <c r="B968" s="111"/>
    </row>
    <row r="969" spans="1:2" x14ac:dyDescent="0.25">
      <c r="A969" s="111"/>
      <c r="B969" s="111"/>
    </row>
    <row r="970" spans="1:2" x14ac:dyDescent="0.25">
      <c r="A970" s="111"/>
      <c r="B970" s="111"/>
    </row>
    <row r="971" spans="1:2" x14ac:dyDescent="0.25">
      <c r="A971" s="111"/>
      <c r="B971" s="111"/>
    </row>
    <row r="972" spans="1:2" x14ac:dyDescent="0.25">
      <c r="A972" s="111"/>
      <c r="B972" s="111"/>
    </row>
    <row r="973" spans="1:2" x14ac:dyDescent="0.25">
      <c r="A973" s="111"/>
      <c r="B973" s="111"/>
    </row>
    <row r="974" spans="1:2" x14ac:dyDescent="0.25">
      <c r="A974" s="111"/>
      <c r="B974" s="111"/>
    </row>
    <row r="975" spans="1:2" x14ac:dyDescent="0.25">
      <c r="A975" s="111"/>
      <c r="B975" s="111"/>
    </row>
    <row r="976" spans="1:2" x14ac:dyDescent="0.25">
      <c r="A976" s="111"/>
      <c r="B976" s="111"/>
    </row>
    <row r="977" spans="1:2" x14ac:dyDescent="0.25">
      <c r="A977" s="111"/>
      <c r="B977" s="111"/>
    </row>
    <row r="978" spans="1:2" x14ac:dyDescent="0.25">
      <c r="A978" s="111"/>
      <c r="B978" s="111"/>
    </row>
    <row r="979" spans="1:2" x14ac:dyDescent="0.25">
      <c r="A979" s="111"/>
      <c r="B979" s="111"/>
    </row>
    <row r="980" spans="1:2" x14ac:dyDescent="0.25">
      <c r="A980" s="111"/>
      <c r="B980" s="111"/>
    </row>
    <row r="981" spans="1:2" x14ac:dyDescent="0.25">
      <c r="A981" s="111"/>
      <c r="B981" s="111"/>
    </row>
    <row r="982" spans="1:2" x14ac:dyDescent="0.25">
      <c r="A982" s="111"/>
      <c r="B982" s="111"/>
    </row>
    <row r="983" spans="1:2" x14ac:dyDescent="0.25">
      <c r="A983" s="111"/>
      <c r="B983" s="111"/>
    </row>
    <row r="984" spans="1:2" x14ac:dyDescent="0.25">
      <c r="A984" s="111"/>
      <c r="B984" s="111"/>
    </row>
    <row r="985" spans="1:2" x14ac:dyDescent="0.25">
      <c r="A985" s="111"/>
      <c r="B985" s="111"/>
    </row>
    <row r="986" spans="1:2" x14ac:dyDescent="0.25">
      <c r="A986" s="111"/>
      <c r="B986" s="111"/>
    </row>
    <row r="987" spans="1:2" x14ac:dyDescent="0.25">
      <c r="A987" s="111"/>
      <c r="B987" s="111"/>
    </row>
    <row r="988" spans="1:2" x14ac:dyDescent="0.25">
      <c r="A988" s="111"/>
      <c r="B988" s="111"/>
    </row>
    <row r="989" spans="1:2" x14ac:dyDescent="0.25">
      <c r="A989" s="111"/>
      <c r="B989" s="111"/>
    </row>
    <row r="990" spans="1:2" x14ac:dyDescent="0.25">
      <c r="A990" s="111"/>
      <c r="B990" s="111"/>
    </row>
    <row r="991" spans="1:2" x14ac:dyDescent="0.25">
      <c r="A991" s="111"/>
      <c r="B991" s="111"/>
    </row>
    <row r="992" spans="1:2" x14ac:dyDescent="0.25">
      <c r="A992" s="111"/>
      <c r="B992" s="111"/>
    </row>
    <row r="993" spans="1:2" x14ac:dyDescent="0.25">
      <c r="A993" s="111"/>
      <c r="B993" s="111"/>
    </row>
    <row r="994" spans="1:2" x14ac:dyDescent="0.25">
      <c r="A994" s="111"/>
      <c r="B994" s="111"/>
    </row>
    <row r="995" spans="1:2" x14ac:dyDescent="0.25">
      <c r="A995" s="111"/>
      <c r="B995" s="111"/>
    </row>
    <row r="996" spans="1:2" x14ac:dyDescent="0.25">
      <c r="A996" s="111"/>
      <c r="B996" s="111"/>
    </row>
    <row r="997" spans="1:2" x14ac:dyDescent="0.25">
      <c r="A997" s="111"/>
      <c r="B997" s="111"/>
    </row>
    <row r="998" spans="1:2" x14ac:dyDescent="0.25">
      <c r="A998" s="111"/>
      <c r="B998" s="111"/>
    </row>
    <row r="999" spans="1:2" x14ac:dyDescent="0.25">
      <c r="A999" s="111"/>
      <c r="B999" s="111"/>
    </row>
    <row r="1000" spans="1:2" x14ac:dyDescent="0.25">
      <c r="A1000" s="111"/>
      <c r="B1000" s="111"/>
    </row>
    <row r="1001" spans="1:2" x14ac:dyDescent="0.25">
      <c r="A1001" s="111"/>
      <c r="B1001" s="111"/>
    </row>
    <row r="1002" spans="1:2" x14ac:dyDescent="0.25">
      <c r="A1002" s="111"/>
      <c r="B1002" s="111"/>
    </row>
    <row r="1003" spans="1:2" x14ac:dyDescent="0.25">
      <c r="A1003" s="111"/>
      <c r="B1003" s="111"/>
    </row>
    <row r="1004" spans="1:2" x14ac:dyDescent="0.25">
      <c r="A1004" s="111"/>
      <c r="B1004" s="111"/>
    </row>
    <row r="1005" spans="1:2" x14ac:dyDescent="0.25">
      <c r="A1005" s="111"/>
      <c r="B1005" s="111"/>
    </row>
    <row r="1006" spans="1:2" x14ac:dyDescent="0.25">
      <c r="A1006" s="111"/>
      <c r="B1006" s="111"/>
    </row>
    <row r="1007" spans="1:2" x14ac:dyDescent="0.25">
      <c r="A1007" s="111"/>
      <c r="B1007" s="111"/>
    </row>
    <row r="1008" spans="1:2" x14ac:dyDescent="0.25">
      <c r="A1008" s="111"/>
      <c r="B1008" s="111"/>
    </row>
    <row r="1009" spans="1:2" x14ac:dyDescent="0.25">
      <c r="A1009" s="111"/>
      <c r="B1009" s="111"/>
    </row>
    <row r="1010" spans="1:2" x14ac:dyDescent="0.25">
      <c r="A1010" s="111"/>
      <c r="B1010" s="111"/>
    </row>
    <row r="1011" spans="1:2" x14ac:dyDescent="0.25">
      <c r="A1011" s="111"/>
      <c r="B1011" s="111"/>
    </row>
    <row r="1012" spans="1:2" x14ac:dyDescent="0.25">
      <c r="A1012" s="111"/>
      <c r="B1012" s="111"/>
    </row>
    <row r="1013" spans="1:2" x14ac:dyDescent="0.25">
      <c r="A1013" s="111"/>
      <c r="B1013" s="111"/>
    </row>
    <row r="1014" spans="1:2" x14ac:dyDescent="0.25">
      <c r="A1014" s="111"/>
      <c r="B1014" s="111"/>
    </row>
    <row r="1015" spans="1:2" x14ac:dyDescent="0.25">
      <c r="A1015" s="111"/>
      <c r="B1015" s="111"/>
    </row>
    <row r="1016" spans="1:2" x14ac:dyDescent="0.25">
      <c r="A1016" s="111"/>
      <c r="B1016" s="111"/>
    </row>
    <row r="1017" spans="1:2" x14ac:dyDescent="0.25">
      <c r="A1017" s="111"/>
      <c r="B1017" s="111"/>
    </row>
    <row r="1018" spans="1:2" x14ac:dyDescent="0.25">
      <c r="A1018" s="111"/>
      <c r="B1018" s="111"/>
    </row>
    <row r="1019" spans="1:2" x14ac:dyDescent="0.25">
      <c r="A1019" s="111"/>
      <c r="B1019" s="111"/>
    </row>
    <row r="1020" spans="1:2" x14ac:dyDescent="0.25">
      <c r="A1020" s="111"/>
      <c r="B1020" s="111"/>
    </row>
    <row r="1021" spans="1:2" x14ac:dyDescent="0.25">
      <c r="A1021" s="111"/>
      <c r="B1021" s="111"/>
    </row>
    <row r="1022" spans="1:2" x14ac:dyDescent="0.25">
      <c r="A1022" s="111"/>
      <c r="B1022" s="111"/>
    </row>
    <row r="1023" spans="1:2" x14ac:dyDescent="0.25">
      <c r="A1023" s="111"/>
      <c r="B1023" s="111"/>
    </row>
    <row r="1024" spans="1:2" x14ac:dyDescent="0.25">
      <c r="A1024" s="111"/>
      <c r="B1024" s="111"/>
    </row>
    <row r="1025" spans="1:2" x14ac:dyDescent="0.25">
      <c r="A1025" s="111"/>
      <c r="B1025" s="111"/>
    </row>
    <row r="1026" spans="1:2" x14ac:dyDescent="0.25">
      <c r="A1026" s="111"/>
      <c r="B1026" s="111"/>
    </row>
    <row r="1027" spans="1:2" x14ac:dyDescent="0.25">
      <c r="A1027" s="111"/>
      <c r="B1027" s="111"/>
    </row>
    <row r="1028" spans="1:2" x14ac:dyDescent="0.25">
      <c r="A1028" s="111"/>
      <c r="B1028" s="111"/>
    </row>
    <row r="1029" spans="1:2" x14ac:dyDescent="0.25">
      <c r="A1029" s="111"/>
      <c r="B1029" s="111"/>
    </row>
    <row r="1030" spans="1:2" x14ac:dyDescent="0.25">
      <c r="A1030" s="111"/>
      <c r="B1030" s="111"/>
    </row>
    <row r="1031" spans="1:2" x14ac:dyDescent="0.25">
      <c r="A1031" s="111"/>
      <c r="B1031" s="111"/>
    </row>
    <row r="1032" spans="1:2" x14ac:dyDescent="0.25">
      <c r="A1032" s="111"/>
      <c r="B1032" s="111"/>
    </row>
    <row r="1033" spans="1:2" x14ac:dyDescent="0.25">
      <c r="A1033" s="111"/>
      <c r="B1033" s="111"/>
    </row>
    <row r="1034" spans="1:2" x14ac:dyDescent="0.25">
      <c r="A1034" s="111"/>
      <c r="B1034" s="111"/>
    </row>
    <row r="1035" spans="1:2" x14ac:dyDescent="0.25">
      <c r="A1035" s="111"/>
      <c r="B1035" s="111"/>
    </row>
    <row r="1036" spans="1:2" x14ac:dyDescent="0.25">
      <c r="A1036" s="111"/>
      <c r="B1036" s="111"/>
    </row>
    <row r="1037" spans="1:2" x14ac:dyDescent="0.25">
      <c r="A1037" s="111"/>
      <c r="B1037" s="111"/>
    </row>
    <row r="1038" spans="1:2" x14ac:dyDescent="0.25">
      <c r="A1038" s="111"/>
      <c r="B1038" s="111"/>
    </row>
    <row r="1039" spans="1:2" x14ac:dyDescent="0.25">
      <c r="A1039" s="111"/>
      <c r="B1039" s="111"/>
    </row>
    <row r="1040" spans="1:2" x14ac:dyDescent="0.25">
      <c r="A1040" s="111"/>
      <c r="B1040" s="111"/>
    </row>
    <row r="1041" spans="1:2" x14ac:dyDescent="0.25">
      <c r="A1041" s="111"/>
      <c r="B1041" s="111"/>
    </row>
    <row r="1042" spans="1:2" x14ac:dyDescent="0.25">
      <c r="A1042" s="111"/>
      <c r="B1042" s="111"/>
    </row>
    <row r="1043" spans="1:2" x14ac:dyDescent="0.25">
      <c r="A1043" s="111"/>
      <c r="B1043" s="111"/>
    </row>
    <row r="1044" spans="1:2" x14ac:dyDescent="0.25">
      <c r="A1044" s="111"/>
      <c r="B1044" s="111"/>
    </row>
    <row r="1045" spans="1:2" x14ac:dyDescent="0.25">
      <c r="A1045" s="111"/>
      <c r="B1045" s="111"/>
    </row>
    <row r="1046" spans="1:2" x14ac:dyDescent="0.25">
      <c r="A1046" s="111"/>
      <c r="B1046" s="111"/>
    </row>
    <row r="1047" spans="1:2" x14ac:dyDescent="0.25">
      <c r="A1047" s="111"/>
      <c r="B1047" s="111"/>
    </row>
    <row r="1048" spans="1:2" x14ac:dyDescent="0.25">
      <c r="A1048" s="111"/>
      <c r="B1048" s="111"/>
    </row>
    <row r="1049" spans="1:2" x14ac:dyDescent="0.25">
      <c r="A1049" s="111"/>
      <c r="B1049" s="111"/>
    </row>
    <row r="1050" spans="1:2" x14ac:dyDescent="0.25">
      <c r="A1050" s="111"/>
      <c r="B1050" s="111"/>
    </row>
    <row r="1051" spans="1:2" x14ac:dyDescent="0.25">
      <c r="A1051" s="111"/>
      <c r="B1051" s="111"/>
    </row>
    <row r="1052" spans="1:2" x14ac:dyDescent="0.25">
      <c r="A1052" s="111"/>
      <c r="B1052" s="111"/>
    </row>
    <row r="1053" spans="1:2" x14ac:dyDescent="0.25">
      <c r="A1053" s="111"/>
      <c r="B1053" s="111"/>
    </row>
    <row r="1054" spans="1:2" x14ac:dyDescent="0.25">
      <c r="A1054" s="111"/>
      <c r="B1054" s="111"/>
    </row>
    <row r="1055" spans="1:2" x14ac:dyDescent="0.25">
      <c r="A1055" s="111"/>
      <c r="B1055" s="111"/>
    </row>
    <row r="1056" spans="1:2" x14ac:dyDescent="0.25">
      <c r="A1056" s="111"/>
      <c r="B1056" s="111"/>
    </row>
    <row r="1057" spans="1:2" x14ac:dyDescent="0.25">
      <c r="A1057" s="111"/>
      <c r="B1057" s="111"/>
    </row>
    <row r="1058" spans="1:2" x14ac:dyDescent="0.25">
      <c r="A1058" s="111"/>
      <c r="B1058" s="111"/>
    </row>
    <row r="1059" spans="1:2" x14ac:dyDescent="0.25">
      <c r="A1059" s="111"/>
      <c r="B1059" s="111"/>
    </row>
    <row r="1060" spans="1:2" x14ac:dyDescent="0.25">
      <c r="A1060" s="111"/>
      <c r="B1060" s="111"/>
    </row>
    <row r="1061" spans="1:2" x14ac:dyDescent="0.25">
      <c r="A1061" s="111"/>
      <c r="B1061" s="111"/>
    </row>
    <row r="1062" spans="1:2" x14ac:dyDescent="0.25">
      <c r="A1062" s="111"/>
      <c r="B1062" s="111"/>
    </row>
    <row r="1063" spans="1:2" x14ac:dyDescent="0.25">
      <c r="A1063" s="111"/>
      <c r="B1063" s="111"/>
    </row>
    <row r="1064" spans="1:2" x14ac:dyDescent="0.25">
      <c r="A1064" s="111"/>
      <c r="B1064" s="111"/>
    </row>
    <row r="1065" spans="1:2" x14ac:dyDescent="0.25">
      <c r="A1065" s="111"/>
      <c r="B1065" s="111"/>
    </row>
    <row r="1066" spans="1:2" x14ac:dyDescent="0.25">
      <c r="A1066" s="111"/>
      <c r="B1066" s="111"/>
    </row>
    <row r="1067" spans="1:2" x14ac:dyDescent="0.25">
      <c r="A1067" s="111"/>
      <c r="B1067" s="111"/>
    </row>
    <row r="1068" spans="1:2" x14ac:dyDescent="0.25">
      <c r="A1068" s="111"/>
      <c r="B1068" s="111"/>
    </row>
    <row r="1069" spans="1:2" x14ac:dyDescent="0.25">
      <c r="A1069" s="111"/>
      <c r="B1069" s="111"/>
    </row>
    <row r="1070" spans="1:2" x14ac:dyDescent="0.25">
      <c r="A1070" s="111"/>
      <c r="B1070" s="111"/>
    </row>
    <row r="1071" spans="1:2" x14ac:dyDescent="0.25">
      <c r="A1071" s="111"/>
      <c r="B1071" s="111"/>
    </row>
    <row r="1072" spans="1:2" x14ac:dyDescent="0.25">
      <c r="A1072" s="111"/>
      <c r="B1072" s="111"/>
    </row>
    <row r="1073" spans="1:2" x14ac:dyDescent="0.25">
      <c r="A1073" s="111"/>
      <c r="B1073" s="111"/>
    </row>
    <row r="1074" spans="1:2" x14ac:dyDescent="0.25">
      <c r="A1074" s="111"/>
      <c r="B1074" s="111"/>
    </row>
    <row r="1075" spans="1:2" x14ac:dyDescent="0.25">
      <c r="A1075" s="111"/>
      <c r="B1075" s="111"/>
    </row>
    <row r="1076" spans="1:2" x14ac:dyDescent="0.25">
      <c r="A1076" s="111"/>
      <c r="B1076" s="111"/>
    </row>
    <row r="1077" spans="1:2" x14ac:dyDescent="0.25">
      <c r="A1077" s="111"/>
      <c r="B1077" s="111"/>
    </row>
    <row r="1078" spans="1:2" x14ac:dyDescent="0.25">
      <c r="A1078" s="111"/>
      <c r="B1078" s="111"/>
    </row>
    <row r="1079" spans="1:2" x14ac:dyDescent="0.25">
      <c r="A1079" s="111"/>
      <c r="B1079" s="111"/>
    </row>
    <row r="1080" spans="1:2" x14ac:dyDescent="0.25">
      <c r="A1080" s="111"/>
      <c r="B1080" s="111"/>
    </row>
    <row r="1081" spans="1:2" x14ac:dyDescent="0.25">
      <c r="A1081" s="111"/>
      <c r="B1081" s="111"/>
    </row>
    <row r="1082" spans="1:2" x14ac:dyDescent="0.25">
      <c r="A1082" s="111"/>
      <c r="B1082" s="111"/>
    </row>
    <row r="1083" spans="1:2" x14ac:dyDescent="0.25">
      <c r="A1083" s="111"/>
      <c r="B1083" s="111"/>
    </row>
    <row r="1084" spans="1:2" x14ac:dyDescent="0.25">
      <c r="A1084" s="111"/>
      <c r="B1084" s="111"/>
    </row>
    <row r="1085" spans="1:2" x14ac:dyDescent="0.25">
      <c r="A1085" s="111"/>
      <c r="B1085" s="111"/>
    </row>
    <row r="1086" spans="1:2" x14ac:dyDescent="0.25">
      <c r="A1086" s="111"/>
      <c r="B1086" s="111"/>
    </row>
    <row r="1087" spans="1:2" x14ac:dyDescent="0.25">
      <c r="A1087" s="111"/>
      <c r="B1087" s="111"/>
    </row>
    <row r="1088" spans="1:2" x14ac:dyDescent="0.25">
      <c r="A1088" s="111"/>
      <c r="B1088" s="111"/>
    </row>
    <row r="1089" spans="1:2" x14ac:dyDescent="0.25">
      <c r="A1089" s="111"/>
      <c r="B1089" s="111"/>
    </row>
    <row r="1090" spans="1:2" x14ac:dyDescent="0.25">
      <c r="A1090" s="111"/>
      <c r="B1090" s="111"/>
    </row>
    <row r="1091" spans="1:2" x14ac:dyDescent="0.25">
      <c r="A1091" s="111"/>
      <c r="B1091" s="111"/>
    </row>
    <row r="1092" spans="1:2" x14ac:dyDescent="0.25">
      <c r="A1092" s="111"/>
      <c r="B1092" s="111"/>
    </row>
    <row r="1093" spans="1:2" x14ac:dyDescent="0.25">
      <c r="A1093" s="111"/>
      <c r="B1093" s="111"/>
    </row>
    <row r="1094" spans="1:2" x14ac:dyDescent="0.25">
      <c r="A1094" s="111"/>
      <c r="B1094" s="111"/>
    </row>
    <row r="1095" spans="1:2" x14ac:dyDescent="0.25">
      <c r="A1095" s="111"/>
      <c r="B1095" s="111"/>
    </row>
    <row r="1096" spans="1:2" x14ac:dyDescent="0.25">
      <c r="A1096" s="111"/>
      <c r="B1096" s="111"/>
    </row>
    <row r="1097" spans="1:2" x14ac:dyDescent="0.25">
      <c r="A1097" s="111"/>
      <c r="B1097" s="111"/>
    </row>
    <row r="1098" spans="1:2" x14ac:dyDescent="0.25">
      <c r="A1098" s="111"/>
      <c r="B1098" s="111"/>
    </row>
    <row r="1099" spans="1:2" x14ac:dyDescent="0.25">
      <c r="A1099" s="111"/>
      <c r="B1099" s="111"/>
    </row>
    <row r="1100" spans="1:2" x14ac:dyDescent="0.25">
      <c r="A1100" s="111"/>
      <c r="B1100" s="111"/>
    </row>
    <row r="1101" spans="1:2" x14ac:dyDescent="0.25">
      <c r="A1101" s="111"/>
      <c r="B1101" s="111"/>
    </row>
    <row r="1102" spans="1:2" x14ac:dyDescent="0.25">
      <c r="A1102" s="111"/>
      <c r="B1102" s="111"/>
    </row>
    <row r="1103" spans="1:2" x14ac:dyDescent="0.25">
      <c r="A1103" s="111"/>
      <c r="B1103" s="111"/>
    </row>
    <row r="1104" spans="1:2" x14ac:dyDescent="0.25">
      <c r="A1104" s="111"/>
      <c r="B1104" s="111"/>
    </row>
    <row r="1105" spans="1:2" x14ac:dyDescent="0.25">
      <c r="A1105" s="111"/>
      <c r="B1105" s="111"/>
    </row>
    <row r="1106" spans="1:2" x14ac:dyDescent="0.25">
      <c r="A1106" s="111"/>
      <c r="B1106" s="111"/>
    </row>
    <row r="1107" spans="1:2" x14ac:dyDescent="0.25">
      <c r="A1107" s="111"/>
      <c r="B1107" s="111"/>
    </row>
    <row r="1108" spans="1:2" x14ac:dyDescent="0.25">
      <c r="A1108" s="111"/>
      <c r="B1108" s="111"/>
    </row>
    <row r="1109" spans="1:2" x14ac:dyDescent="0.25">
      <c r="A1109" s="111"/>
      <c r="B1109" s="111"/>
    </row>
    <row r="1110" spans="1:2" x14ac:dyDescent="0.25">
      <c r="A1110" s="111"/>
      <c r="B1110" s="111"/>
    </row>
    <row r="1111" spans="1:2" x14ac:dyDescent="0.25">
      <c r="A1111" s="111"/>
      <c r="B1111" s="111"/>
    </row>
    <row r="1112" spans="1:2" x14ac:dyDescent="0.25">
      <c r="A1112" s="111"/>
      <c r="B1112" s="111"/>
    </row>
    <row r="1113" spans="1:2" x14ac:dyDescent="0.25">
      <c r="A1113" s="111"/>
      <c r="B1113" s="111"/>
    </row>
    <row r="1114" spans="1:2" x14ac:dyDescent="0.25">
      <c r="A1114" s="111"/>
      <c r="B1114" s="111"/>
    </row>
    <row r="1115" spans="1:2" x14ac:dyDescent="0.25">
      <c r="A1115" s="111"/>
      <c r="B1115" s="111"/>
    </row>
    <row r="1116" spans="1:2" x14ac:dyDescent="0.25">
      <c r="A1116" s="111"/>
      <c r="B1116" s="111"/>
    </row>
    <row r="1117" spans="1:2" x14ac:dyDescent="0.25">
      <c r="A1117" s="111"/>
      <c r="B1117" s="111"/>
    </row>
    <row r="1118" spans="1:2" x14ac:dyDescent="0.25">
      <c r="A1118" s="111"/>
      <c r="B1118" s="111"/>
    </row>
    <row r="1119" spans="1:2" x14ac:dyDescent="0.25">
      <c r="A1119" s="111"/>
      <c r="B1119" s="111"/>
    </row>
    <row r="1120" spans="1:2" x14ac:dyDescent="0.25">
      <c r="A1120" s="111"/>
      <c r="B1120" s="111"/>
    </row>
    <row r="1121" spans="1:2" x14ac:dyDescent="0.25">
      <c r="A1121" s="111"/>
      <c r="B1121" s="111"/>
    </row>
    <row r="1122" spans="1:2" x14ac:dyDescent="0.25">
      <c r="A1122" s="111"/>
      <c r="B1122" s="111"/>
    </row>
    <row r="1123" spans="1:2" x14ac:dyDescent="0.25">
      <c r="A1123" s="111"/>
      <c r="B1123" s="111"/>
    </row>
    <row r="1124" spans="1:2" x14ac:dyDescent="0.25">
      <c r="A1124" s="111"/>
      <c r="B1124" s="111"/>
    </row>
    <row r="1125" spans="1:2" x14ac:dyDescent="0.25">
      <c r="A1125" s="111"/>
      <c r="B1125" s="111"/>
    </row>
    <row r="1126" spans="1:2" x14ac:dyDescent="0.25">
      <c r="A1126" s="111"/>
      <c r="B1126" s="111"/>
    </row>
    <row r="1127" spans="1:2" x14ac:dyDescent="0.25">
      <c r="A1127" s="111"/>
      <c r="B1127" s="111"/>
    </row>
    <row r="1128" spans="1:2" x14ac:dyDescent="0.25">
      <c r="A1128" s="111"/>
      <c r="B1128" s="111"/>
    </row>
    <row r="1129" spans="1:2" x14ac:dyDescent="0.25">
      <c r="A1129" s="111"/>
      <c r="B1129" s="111"/>
    </row>
    <row r="1130" spans="1:2" x14ac:dyDescent="0.25">
      <c r="A1130" s="111"/>
      <c r="B1130" s="111"/>
    </row>
    <row r="1131" spans="1:2" x14ac:dyDescent="0.25">
      <c r="A1131" s="111"/>
      <c r="B1131" s="111"/>
    </row>
    <row r="1132" spans="1:2" x14ac:dyDescent="0.25">
      <c r="A1132" s="111"/>
      <c r="B1132" s="111"/>
    </row>
    <row r="1133" spans="1:2" x14ac:dyDescent="0.25">
      <c r="A1133" s="111"/>
      <c r="B1133" s="111"/>
    </row>
    <row r="1134" spans="1:2" x14ac:dyDescent="0.25">
      <c r="A1134" s="111"/>
      <c r="B1134" s="111"/>
    </row>
    <row r="1135" spans="1:2" x14ac:dyDescent="0.25">
      <c r="A1135" s="111"/>
      <c r="B1135" s="111"/>
    </row>
    <row r="1136" spans="1:2" x14ac:dyDescent="0.25">
      <c r="A1136" s="111"/>
      <c r="B1136" s="111"/>
    </row>
    <row r="1137" spans="1:2" x14ac:dyDescent="0.25">
      <c r="A1137" s="111"/>
      <c r="B1137" s="111"/>
    </row>
    <row r="1138" spans="1:2" x14ac:dyDescent="0.25">
      <c r="A1138" s="111"/>
      <c r="B1138" s="111"/>
    </row>
    <row r="1139" spans="1:2" x14ac:dyDescent="0.25">
      <c r="A1139" s="111"/>
      <c r="B1139" s="111"/>
    </row>
    <row r="1140" spans="1:2" x14ac:dyDescent="0.25">
      <c r="A1140" s="111"/>
      <c r="B1140" s="111"/>
    </row>
    <row r="1141" spans="1:2" x14ac:dyDescent="0.25">
      <c r="A1141" s="111"/>
      <c r="B1141" s="111"/>
    </row>
    <row r="1142" spans="1:2" x14ac:dyDescent="0.25">
      <c r="A1142" s="111"/>
      <c r="B1142" s="111"/>
    </row>
    <row r="1143" spans="1:2" x14ac:dyDescent="0.25">
      <c r="A1143" s="111"/>
      <c r="B1143" s="111"/>
    </row>
    <row r="1144" spans="1:2" x14ac:dyDescent="0.25">
      <c r="A1144" s="111"/>
      <c r="B1144" s="111"/>
    </row>
    <row r="1145" spans="1:2" x14ac:dyDescent="0.25">
      <c r="A1145" s="111"/>
      <c r="B1145" s="111"/>
    </row>
    <row r="1146" spans="1:2" x14ac:dyDescent="0.25">
      <c r="A1146" s="111"/>
      <c r="B1146" s="111"/>
    </row>
    <row r="1147" spans="1:2" x14ac:dyDescent="0.25">
      <c r="A1147" s="111"/>
      <c r="B1147" s="111"/>
    </row>
    <row r="1148" spans="1:2" x14ac:dyDescent="0.25">
      <c r="A1148" s="111"/>
      <c r="B1148" s="111"/>
    </row>
    <row r="1149" spans="1:2" x14ac:dyDescent="0.25">
      <c r="A1149" s="111"/>
      <c r="B1149" s="111"/>
    </row>
    <row r="1150" spans="1:2" x14ac:dyDescent="0.25">
      <c r="A1150" s="111"/>
      <c r="B1150" s="111"/>
    </row>
    <row r="1151" spans="1:2" x14ac:dyDescent="0.25">
      <c r="A1151" s="111"/>
      <c r="B1151" s="111"/>
    </row>
    <row r="1152" spans="1:2" x14ac:dyDescent="0.25">
      <c r="A1152" s="111"/>
      <c r="B1152" s="111"/>
    </row>
    <row r="1153" spans="1:2" x14ac:dyDescent="0.25">
      <c r="A1153" s="111"/>
      <c r="B1153" s="111"/>
    </row>
    <row r="1154" spans="1:2" x14ac:dyDescent="0.25">
      <c r="A1154" s="111"/>
      <c r="B1154" s="111"/>
    </row>
    <row r="1155" spans="1:2" x14ac:dyDescent="0.25">
      <c r="A1155" s="111"/>
      <c r="B1155" s="111"/>
    </row>
    <row r="1156" spans="1:2" x14ac:dyDescent="0.25">
      <c r="A1156" s="111"/>
      <c r="B1156" s="111"/>
    </row>
    <row r="1157" spans="1:2" x14ac:dyDescent="0.25">
      <c r="A1157" s="111"/>
      <c r="B1157" s="111"/>
    </row>
    <row r="1158" spans="1:2" x14ac:dyDescent="0.25">
      <c r="A1158" s="111"/>
      <c r="B1158" s="111"/>
    </row>
    <row r="1159" spans="1:2" x14ac:dyDescent="0.25">
      <c r="A1159" s="111"/>
      <c r="B1159" s="111"/>
    </row>
    <row r="1160" spans="1:2" x14ac:dyDescent="0.25">
      <c r="A1160" s="111"/>
      <c r="B1160" s="111"/>
    </row>
    <row r="1161" spans="1:2" x14ac:dyDescent="0.25">
      <c r="A1161" s="111"/>
      <c r="B1161" s="111"/>
    </row>
    <row r="1162" spans="1:2" x14ac:dyDescent="0.25">
      <c r="A1162" s="111"/>
      <c r="B1162" s="111"/>
    </row>
    <row r="1163" spans="1:2" x14ac:dyDescent="0.25">
      <c r="A1163" s="111"/>
      <c r="B1163" s="111"/>
    </row>
    <row r="1164" spans="1:2" x14ac:dyDescent="0.25">
      <c r="A1164" s="111"/>
      <c r="B1164" s="111"/>
    </row>
    <row r="1165" spans="1:2" x14ac:dyDescent="0.25">
      <c r="A1165" s="111"/>
      <c r="B1165" s="111"/>
    </row>
    <row r="1166" spans="1:2" x14ac:dyDescent="0.25">
      <c r="A1166" s="111"/>
      <c r="B1166" s="111"/>
    </row>
    <row r="1167" spans="1:2" x14ac:dyDescent="0.25">
      <c r="A1167" s="111"/>
      <c r="B1167" s="111"/>
    </row>
    <row r="1168" spans="1:2" x14ac:dyDescent="0.25">
      <c r="A1168" s="111"/>
      <c r="B1168" s="111"/>
    </row>
    <row r="1169" spans="1:2" x14ac:dyDescent="0.25">
      <c r="A1169" s="111"/>
      <c r="B1169" s="111"/>
    </row>
    <row r="1170" spans="1:2" x14ac:dyDescent="0.25">
      <c r="A1170" s="111"/>
      <c r="B1170" s="111"/>
    </row>
    <row r="1171" spans="1:2" x14ac:dyDescent="0.25">
      <c r="A1171" s="111"/>
      <c r="B1171" s="111"/>
    </row>
    <row r="1172" spans="1:2" x14ac:dyDescent="0.25">
      <c r="A1172" s="111"/>
      <c r="B1172" s="111"/>
    </row>
    <row r="1173" spans="1:2" x14ac:dyDescent="0.25">
      <c r="A1173" s="111"/>
      <c r="B1173" s="111"/>
    </row>
    <row r="1174" spans="1:2" x14ac:dyDescent="0.25">
      <c r="A1174" s="111"/>
      <c r="B1174" s="111"/>
    </row>
    <row r="1175" spans="1:2" x14ac:dyDescent="0.25">
      <c r="A1175" s="111"/>
      <c r="B1175" s="111"/>
    </row>
    <row r="1176" spans="1:2" x14ac:dyDescent="0.25">
      <c r="A1176" s="111"/>
      <c r="B1176" s="111"/>
    </row>
    <row r="1177" spans="1:2" x14ac:dyDescent="0.25">
      <c r="A1177" s="111"/>
      <c r="B1177" s="111"/>
    </row>
    <row r="1178" spans="1:2" x14ac:dyDescent="0.25">
      <c r="A1178" s="111"/>
      <c r="B1178" s="111"/>
    </row>
    <row r="1179" spans="1:2" x14ac:dyDescent="0.25">
      <c r="A1179" s="111"/>
      <c r="B1179" s="111"/>
    </row>
    <row r="1180" spans="1:2" x14ac:dyDescent="0.25">
      <c r="A1180" s="111"/>
      <c r="B1180" s="111"/>
    </row>
    <row r="1181" spans="1:2" x14ac:dyDescent="0.25">
      <c r="A1181" s="111"/>
      <c r="B1181" s="111"/>
    </row>
    <row r="1182" spans="1:2" x14ac:dyDescent="0.25">
      <c r="A1182" s="111"/>
      <c r="B1182" s="111"/>
    </row>
    <row r="1183" spans="1:2" x14ac:dyDescent="0.25">
      <c r="A1183" s="111"/>
      <c r="B1183" s="111"/>
    </row>
    <row r="1184" spans="1:2" x14ac:dyDescent="0.25">
      <c r="A1184" s="111"/>
      <c r="B1184" s="111"/>
    </row>
    <row r="1185" spans="1:2" x14ac:dyDescent="0.25">
      <c r="A1185" s="111"/>
      <c r="B1185" s="111"/>
    </row>
    <row r="1186" spans="1:2" x14ac:dyDescent="0.25">
      <c r="A1186" s="111"/>
      <c r="B1186" s="111"/>
    </row>
    <row r="1187" spans="1:2" x14ac:dyDescent="0.25">
      <c r="A1187" s="111"/>
      <c r="B1187" s="111"/>
    </row>
    <row r="1188" spans="1:2" x14ac:dyDescent="0.25">
      <c r="A1188" s="111"/>
      <c r="B1188" s="111"/>
    </row>
    <row r="1189" spans="1:2" x14ac:dyDescent="0.25">
      <c r="A1189" s="111"/>
      <c r="B1189" s="111"/>
    </row>
    <row r="1190" spans="1:2" x14ac:dyDescent="0.25">
      <c r="A1190" s="111"/>
      <c r="B1190" s="111"/>
    </row>
    <row r="1191" spans="1:2" x14ac:dyDescent="0.25">
      <c r="A1191" s="111"/>
      <c r="B1191" s="111"/>
    </row>
    <row r="1192" spans="1:2" x14ac:dyDescent="0.25">
      <c r="A1192" s="111"/>
      <c r="B1192" s="111"/>
    </row>
    <row r="1193" spans="1:2" x14ac:dyDescent="0.25">
      <c r="A1193" s="111"/>
      <c r="B1193" s="111"/>
    </row>
    <row r="1194" spans="1:2" x14ac:dyDescent="0.25">
      <c r="A1194" s="111"/>
      <c r="B1194" s="111"/>
    </row>
    <row r="1195" spans="1:2" x14ac:dyDescent="0.25">
      <c r="A1195" s="111"/>
      <c r="B1195" s="111"/>
    </row>
    <row r="1196" spans="1:2" x14ac:dyDescent="0.25">
      <c r="A1196" s="111"/>
      <c r="B1196" s="111"/>
    </row>
    <row r="1197" spans="1:2" x14ac:dyDescent="0.25">
      <c r="A1197" s="111"/>
      <c r="B1197" s="111"/>
    </row>
    <row r="1198" spans="1:2" x14ac:dyDescent="0.25">
      <c r="A1198" s="111"/>
      <c r="B1198" s="111"/>
    </row>
    <row r="1199" spans="1:2" x14ac:dyDescent="0.25">
      <c r="A1199" s="111"/>
      <c r="B1199" s="111"/>
    </row>
    <row r="1200" spans="1:2" x14ac:dyDescent="0.25">
      <c r="A1200" s="111"/>
      <c r="B1200" s="111"/>
    </row>
    <row r="1201" spans="1:2" x14ac:dyDescent="0.25">
      <c r="A1201" s="111"/>
      <c r="B1201" s="111"/>
    </row>
    <row r="1202" spans="1:2" x14ac:dyDescent="0.25">
      <c r="A1202" s="111"/>
      <c r="B1202" s="111"/>
    </row>
    <row r="1203" spans="1:2" x14ac:dyDescent="0.25">
      <c r="A1203" s="111"/>
      <c r="B1203" s="111"/>
    </row>
    <row r="1204" spans="1:2" x14ac:dyDescent="0.25">
      <c r="A1204" s="111"/>
      <c r="B1204" s="111"/>
    </row>
    <row r="1205" spans="1:2" x14ac:dyDescent="0.25">
      <c r="A1205" s="111"/>
      <c r="B1205" s="111"/>
    </row>
    <row r="1206" spans="1:2" x14ac:dyDescent="0.25">
      <c r="A1206" s="111"/>
      <c r="B1206" s="111"/>
    </row>
    <row r="1207" spans="1:2" x14ac:dyDescent="0.25">
      <c r="A1207" s="111"/>
      <c r="B1207" s="111"/>
    </row>
    <row r="1208" spans="1:2" x14ac:dyDescent="0.25">
      <c r="A1208" s="111"/>
      <c r="B1208" s="111"/>
    </row>
    <row r="1209" spans="1:2" x14ac:dyDescent="0.25">
      <c r="A1209" s="111"/>
      <c r="B1209" s="111"/>
    </row>
    <row r="1210" spans="1:2" x14ac:dyDescent="0.25">
      <c r="A1210" s="111"/>
      <c r="B1210" s="111"/>
    </row>
    <row r="1211" spans="1:2" x14ac:dyDescent="0.25">
      <c r="A1211" s="111"/>
      <c r="B1211" s="111"/>
    </row>
    <row r="1212" spans="1:2" x14ac:dyDescent="0.25">
      <c r="A1212" s="111"/>
      <c r="B1212" s="111"/>
    </row>
    <row r="1213" spans="1:2" x14ac:dyDescent="0.25">
      <c r="A1213" s="111"/>
      <c r="B1213" s="111"/>
    </row>
    <row r="1214" spans="1:2" x14ac:dyDescent="0.25">
      <c r="A1214" s="111"/>
      <c r="B1214" s="111"/>
    </row>
    <row r="1215" spans="1:2" x14ac:dyDescent="0.25">
      <c r="A1215" s="111"/>
      <c r="B1215" s="111"/>
    </row>
    <row r="1216" spans="1:2" x14ac:dyDescent="0.25">
      <c r="A1216" s="111"/>
      <c r="B1216" s="111"/>
    </row>
    <row r="1217" spans="1:2" x14ac:dyDescent="0.25">
      <c r="A1217" s="111"/>
      <c r="B1217" s="111"/>
    </row>
    <row r="1218" spans="1:2" x14ac:dyDescent="0.25">
      <c r="A1218" s="111"/>
      <c r="B1218" s="111"/>
    </row>
    <row r="1219" spans="1:2" x14ac:dyDescent="0.25">
      <c r="A1219" s="111"/>
      <c r="B1219" s="111"/>
    </row>
    <row r="1220" spans="1:2" x14ac:dyDescent="0.25">
      <c r="A1220" s="111"/>
      <c r="B1220" s="111"/>
    </row>
    <row r="1221" spans="1:2" x14ac:dyDescent="0.25">
      <c r="A1221" s="111"/>
      <c r="B1221" s="111"/>
    </row>
    <row r="1222" spans="1:2" x14ac:dyDescent="0.25">
      <c r="A1222" s="111"/>
      <c r="B1222" s="111"/>
    </row>
    <row r="1223" spans="1:2" x14ac:dyDescent="0.25">
      <c r="A1223" s="111"/>
      <c r="B1223" s="111"/>
    </row>
    <row r="1224" spans="1:2" x14ac:dyDescent="0.25">
      <c r="A1224" s="111"/>
      <c r="B1224" s="111"/>
    </row>
    <row r="1225" spans="1:2" x14ac:dyDescent="0.25">
      <c r="A1225" s="111"/>
      <c r="B1225" s="111"/>
    </row>
    <row r="1226" spans="1:2" x14ac:dyDescent="0.25">
      <c r="A1226" s="111"/>
      <c r="B1226" s="111"/>
    </row>
    <row r="1227" spans="1:2" x14ac:dyDescent="0.25">
      <c r="A1227" s="111"/>
      <c r="B1227" s="111"/>
    </row>
    <row r="1228" spans="1:2" x14ac:dyDescent="0.25">
      <c r="A1228" s="111"/>
      <c r="B1228" s="111"/>
    </row>
    <row r="1229" spans="1:2" x14ac:dyDescent="0.25">
      <c r="A1229" s="111"/>
      <c r="B1229" s="111"/>
    </row>
    <row r="1230" spans="1:2" x14ac:dyDescent="0.25">
      <c r="A1230" s="111"/>
      <c r="B1230" s="111"/>
    </row>
    <row r="1231" spans="1:2" x14ac:dyDescent="0.25">
      <c r="A1231" s="111"/>
      <c r="B1231" s="111"/>
    </row>
    <row r="1232" spans="1:2" x14ac:dyDescent="0.25">
      <c r="A1232" s="111"/>
      <c r="B1232" s="111"/>
    </row>
    <row r="1233" spans="1:2" x14ac:dyDescent="0.25">
      <c r="A1233" s="111"/>
      <c r="B1233" s="111"/>
    </row>
    <row r="1234" spans="1:2" x14ac:dyDescent="0.25">
      <c r="A1234" s="111"/>
      <c r="B1234" s="111"/>
    </row>
    <row r="1235" spans="1:2" x14ac:dyDescent="0.25">
      <c r="A1235" s="111"/>
      <c r="B1235" s="111"/>
    </row>
    <row r="1236" spans="1:2" x14ac:dyDescent="0.25">
      <c r="A1236" s="111"/>
      <c r="B1236" s="111"/>
    </row>
    <row r="1237" spans="1:2" x14ac:dyDescent="0.25">
      <c r="A1237" s="111"/>
      <c r="B1237" s="111"/>
    </row>
    <row r="1238" spans="1:2" x14ac:dyDescent="0.25">
      <c r="A1238" s="111"/>
      <c r="B1238" s="111"/>
    </row>
    <row r="1239" spans="1:2" x14ac:dyDescent="0.25">
      <c r="A1239" s="111"/>
      <c r="B1239" s="111"/>
    </row>
    <row r="1240" spans="1:2" x14ac:dyDescent="0.25">
      <c r="A1240" s="111"/>
      <c r="B1240" s="111"/>
    </row>
    <row r="1241" spans="1:2" x14ac:dyDescent="0.25">
      <c r="A1241" s="111"/>
      <c r="B1241" s="111"/>
    </row>
    <row r="1242" spans="1:2" x14ac:dyDescent="0.25">
      <c r="A1242" s="111"/>
      <c r="B1242" s="111"/>
    </row>
    <row r="1243" spans="1:2" x14ac:dyDescent="0.25">
      <c r="A1243" s="111"/>
      <c r="B1243" s="111"/>
    </row>
    <row r="1244" spans="1:2" x14ac:dyDescent="0.25">
      <c r="A1244" s="111"/>
      <c r="B1244" s="111"/>
    </row>
    <row r="1245" spans="1:2" x14ac:dyDescent="0.25">
      <c r="A1245" s="111"/>
      <c r="B1245" s="111"/>
    </row>
    <row r="1246" spans="1:2" x14ac:dyDescent="0.25">
      <c r="A1246" s="111"/>
      <c r="B1246" s="111"/>
    </row>
    <row r="1247" spans="1:2" x14ac:dyDescent="0.25">
      <c r="A1247" s="111"/>
      <c r="B1247" s="111"/>
    </row>
    <row r="1248" spans="1:2" x14ac:dyDescent="0.25">
      <c r="A1248" s="111"/>
      <c r="B1248" s="111"/>
    </row>
    <row r="1249" spans="1:2" x14ac:dyDescent="0.25">
      <c r="A1249" s="111"/>
      <c r="B1249" s="111"/>
    </row>
    <row r="1250" spans="1:2" x14ac:dyDescent="0.25">
      <c r="A1250" s="111"/>
      <c r="B1250" s="111"/>
    </row>
    <row r="1251" spans="1:2" x14ac:dyDescent="0.25">
      <c r="A1251" s="111"/>
      <c r="B1251" s="111"/>
    </row>
    <row r="1252" spans="1:2" x14ac:dyDescent="0.25">
      <c r="A1252" s="111"/>
      <c r="B1252" s="111"/>
    </row>
    <row r="1253" spans="1:2" x14ac:dyDescent="0.25">
      <c r="A1253" s="111"/>
      <c r="B1253" s="111"/>
    </row>
    <row r="1254" spans="1:2" x14ac:dyDescent="0.25">
      <c r="A1254" s="111"/>
      <c r="B1254" s="111"/>
    </row>
    <row r="1255" spans="1:2" x14ac:dyDescent="0.25">
      <c r="A1255" s="111"/>
      <c r="B1255" s="111"/>
    </row>
    <row r="1256" spans="1:2" x14ac:dyDescent="0.25">
      <c r="A1256" s="111"/>
      <c r="B1256" s="111"/>
    </row>
    <row r="1257" spans="1:2" x14ac:dyDescent="0.25">
      <c r="A1257" s="111"/>
      <c r="B1257" s="111"/>
    </row>
    <row r="1258" spans="1:2" x14ac:dyDescent="0.25">
      <c r="A1258" s="111"/>
      <c r="B1258" s="111"/>
    </row>
    <row r="1259" spans="1:2" x14ac:dyDescent="0.25">
      <c r="A1259" s="111"/>
      <c r="B1259" s="111"/>
    </row>
    <row r="1260" spans="1:2" x14ac:dyDescent="0.25">
      <c r="A1260" s="111"/>
      <c r="B1260" s="111"/>
    </row>
    <row r="1261" spans="1:2" x14ac:dyDescent="0.25">
      <c r="A1261" s="111"/>
      <c r="B1261" s="111"/>
    </row>
    <row r="1262" spans="1:2" x14ac:dyDescent="0.25">
      <c r="A1262" s="111"/>
      <c r="B1262" s="111"/>
    </row>
    <row r="1263" spans="1:2" x14ac:dyDescent="0.25">
      <c r="A1263" s="111"/>
      <c r="B1263" s="111"/>
    </row>
    <row r="1264" spans="1:2" x14ac:dyDescent="0.25">
      <c r="A1264" s="111"/>
      <c r="B1264" s="111"/>
    </row>
    <row r="1265" spans="1:2" x14ac:dyDescent="0.25">
      <c r="A1265" s="111"/>
      <c r="B1265" s="111"/>
    </row>
    <row r="1266" spans="1:2" x14ac:dyDescent="0.25">
      <c r="A1266" s="111"/>
      <c r="B1266" s="111"/>
    </row>
    <row r="1267" spans="1:2" x14ac:dyDescent="0.25">
      <c r="A1267" s="111"/>
      <c r="B1267" s="111"/>
    </row>
    <row r="1268" spans="1:2" x14ac:dyDescent="0.25">
      <c r="A1268" s="111"/>
      <c r="B1268" s="111"/>
    </row>
    <row r="1269" spans="1:2" x14ac:dyDescent="0.25">
      <c r="A1269" s="111"/>
      <c r="B1269" s="111"/>
    </row>
    <row r="1270" spans="1:2" x14ac:dyDescent="0.25">
      <c r="A1270" s="111"/>
      <c r="B1270" s="111"/>
    </row>
    <row r="1271" spans="1:2" x14ac:dyDescent="0.25">
      <c r="A1271" s="111"/>
      <c r="B1271" s="111"/>
    </row>
    <row r="1272" spans="1:2" x14ac:dyDescent="0.25">
      <c r="A1272" s="111"/>
      <c r="B1272" s="111"/>
    </row>
    <row r="1273" spans="1:2" x14ac:dyDescent="0.25">
      <c r="A1273" s="111"/>
      <c r="B1273" s="111"/>
    </row>
    <row r="1274" spans="1:2" x14ac:dyDescent="0.25">
      <c r="A1274" s="111"/>
      <c r="B1274" s="111"/>
    </row>
    <row r="1275" spans="1:2" x14ac:dyDescent="0.25">
      <c r="A1275" s="111"/>
      <c r="B1275" s="111"/>
    </row>
    <row r="1276" spans="1:2" x14ac:dyDescent="0.25">
      <c r="A1276" s="111"/>
      <c r="B1276" s="111"/>
    </row>
    <row r="1277" spans="1:2" x14ac:dyDescent="0.25">
      <c r="A1277" s="111"/>
      <c r="B1277" s="111"/>
    </row>
    <row r="1278" spans="1:2" x14ac:dyDescent="0.25">
      <c r="A1278" s="111"/>
      <c r="B1278" s="111"/>
    </row>
    <row r="1279" spans="1:2" x14ac:dyDescent="0.25">
      <c r="A1279" s="111"/>
      <c r="B1279" s="111"/>
    </row>
    <row r="1280" spans="1:2" x14ac:dyDescent="0.25">
      <c r="A1280" s="111"/>
      <c r="B1280" s="111"/>
    </row>
    <row r="1281" spans="1:2" x14ac:dyDescent="0.25">
      <c r="A1281" s="111"/>
      <c r="B1281" s="111"/>
    </row>
    <row r="1282" spans="1:2" x14ac:dyDescent="0.25">
      <c r="A1282" s="111"/>
      <c r="B1282" s="111"/>
    </row>
    <row r="1283" spans="1:2" x14ac:dyDescent="0.25">
      <c r="A1283" s="111"/>
      <c r="B1283" s="111"/>
    </row>
    <row r="1284" spans="1:2" x14ac:dyDescent="0.25">
      <c r="A1284" s="111"/>
      <c r="B1284" s="111"/>
    </row>
    <row r="1285" spans="1:2" x14ac:dyDescent="0.25">
      <c r="A1285" s="111"/>
      <c r="B1285" s="111"/>
    </row>
    <row r="1286" spans="1:2" x14ac:dyDescent="0.25">
      <c r="A1286" s="111"/>
      <c r="B1286" s="111"/>
    </row>
    <row r="1287" spans="1:2" x14ac:dyDescent="0.25">
      <c r="A1287" s="111"/>
      <c r="B1287" s="111"/>
    </row>
    <row r="1288" spans="1:2" x14ac:dyDescent="0.25">
      <c r="A1288" s="111"/>
      <c r="B1288" s="111"/>
    </row>
    <row r="1289" spans="1:2" x14ac:dyDescent="0.25">
      <c r="A1289" s="111"/>
      <c r="B1289" s="111"/>
    </row>
    <row r="1290" spans="1:2" x14ac:dyDescent="0.25">
      <c r="A1290" s="111"/>
      <c r="B1290" s="111"/>
    </row>
    <row r="1291" spans="1:2" x14ac:dyDescent="0.25">
      <c r="A1291" s="111"/>
      <c r="B1291" s="111"/>
    </row>
    <row r="1292" spans="1:2" x14ac:dyDescent="0.25">
      <c r="A1292" s="111"/>
      <c r="B1292" s="111"/>
    </row>
    <row r="1293" spans="1:2" x14ac:dyDescent="0.25">
      <c r="A1293" s="111"/>
      <c r="B1293" s="111"/>
    </row>
    <row r="1294" spans="1:2" x14ac:dyDescent="0.25">
      <c r="A1294" s="111"/>
      <c r="B1294" s="111"/>
    </row>
    <row r="1295" spans="1:2" x14ac:dyDescent="0.25">
      <c r="A1295" s="111"/>
      <c r="B1295" s="111"/>
    </row>
    <row r="1296" spans="1:2" x14ac:dyDescent="0.25">
      <c r="A1296" s="111"/>
      <c r="B1296" s="111"/>
    </row>
    <row r="1297" spans="1:2" x14ac:dyDescent="0.25">
      <c r="A1297" s="111"/>
      <c r="B1297" s="111"/>
    </row>
    <row r="1298" spans="1:2" x14ac:dyDescent="0.25">
      <c r="A1298" s="111"/>
      <c r="B1298" s="111"/>
    </row>
    <row r="1299" spans="1:2" x14ac:dyDescent="0.25">
      <c r="A1299" s="111"/>
      <c r="B1299" s="111"/>
    </row>
    <row r="1300" spans="1:2" x14ac:dyDescent="0.25">
      <c r="A1300" s="111"/>
      <c r="B1300" s="111"/>
    </row>
    <row r="1301" spans="1:2" x14ac:dyDescent="0.25">
      <c r="A1301" s="111"/>
      <c r="B1301" s="111"/>
    </row>
    <row r="1302" spans="1:2" x14ac:dyDescent="0.25">
      <c r="A1302" s="111"/>
      <c r="B1302" s="111"/>
    </row>
    <row r="1303" spans="1:2" x14ac:dyDescent="0.25">
      <c r="A1303" s="111"/>
      <c r="B1303" s="111"/>
    </row>
    <row r="1304" spans="1:2" x14ac:dyDescent="0.25">
      <c r="A1304" s="111"/>
      <c r="B1304" s="111"/>
    </row>
    <row r="1305" spans="1:2" x14ac:dyDescent="0.25">
      <c r="A1305" s="111"/>
      <c r="B1305" s="111"/>
    </row>
    <row r="1306" spans="1:2" x14ac:dyDescent="0.25">
      <c r="A1306" s="111"/>
      <c r="B1306" s="111"/>
    </row>
    <row r="1307" spans="1:2" x14ac:dyDescent="0.25">
      <c r="A1307" s="111"/>
      <c r="B1307" s="111"/>
    </row>
    <row r="1308" spans="1:2" x14ac:dyDescent="0.25">
      <c r="A1308" s="111"/>
      <c r="B1308" s="111"/>
    </row>
    <row r="1309" spans="1:2" x14ac:dyDescent="0.25">
      <c r="A1309" s="111"/>
      <c r="B1309" s="111"/>
    </row>
    <row r="1310" spans="1:2" x14ac:dyDescent="0.25">
      <c r="A1310" s="111"/>
      <c r="B1310" s="111"/>
    </row>
    <row r="1311" spans="1:2" x14ac:dyDescent="0.25">
      <c r="A1311" s="111"/>
      <c r="B1311" s="111"/>
    </row>
    <row r="1312" spans="1:2" x14ac:dyDescent="0.25">
      <c r="A1312" s="111"/>
      <c r="B1312" s="111"/>
    </row>
    <row r="1313" spans="1:2" x14ac:dyDescent="0.25">
      <c r="A1313" s="111"/>
      <c r="B1313" s="111"/>
    </row>
    <row r="1314" spans="1:2" x14ac:dyDescent="0.25">
      <c r="A1314" s="111"/>
      <c r="B1314" s="111"/>
    </row>
    <row r="1315" spans="1:2" x14ac:dyDescent="0.25">
      <c r="A1315" s="111"/>
      <c r="B1315" s="111"/>
    </row>
    <row r="1316" spans="1:2" x14ac:dyDescent="0.25">
      <c r="A1316" s="111"/>
      <c r="B1316" s="111"/>
    </row>
    <row r="1317" spans="1:2" x14ac:dyDescent="0.25">
      <c r="A1317" s="111"/>
      <c r="B1317" s="111"/>
    </row>
    <row r="1318" spans="1:2" x14ac:dyDescent="0.25">
      <c r="A1318" s="111"/>
      <c r="B1318" s="111"/>
    </row>
    <row r="1319" spans="1:2" x14ac:dyDescent="0.25">
      <c r="A1319" s="111"/>
      <c r="B1319" s="111"/>
    </row>
    <row r="1320" spans="1:2" x14ac:dyDescent="0.25">
      <c r="A1320" s="111"/>
      <c r="B1320" s="111"/>
    </row>
    <row r="1321" spans="1:2" x14ac:dyDescent="0.25">
      <c r="A1321" s="111"/>
      <c r="B1321" s="111"/>
    </row>
    <row r="1322" spans="1:2" x14ac:dyDescent="0.25">
      <c r="A1322" s="111"/>
      <c r="B1322" s="111"/>
    </row>
    <row r="1323" spans="1:2" x14ac:dyDescent="0.25">
      <c r="A1323" s="111"/>
      <c r="B1323" s="111"/>
    </row>
    <row r="1324" spans="1:2" x14ac:dyDescent="0.25">
      <c r="A1324" s="111"/>
      <c r="B1324" s="111"/>
    </row>
    <row r="1325" spans="1:2" x14ac:dyDescent="0.25">
      <c r="A1325" s="111"/>
      <c r="B1325" s="111"/>
    </row>
    <row r="1326" spans="1:2" x14ac:dyDescent="0.25">
      <c r="A1326" s="111"/>
      <c r="B1326" s="111"/>
    </row>
    <row r="1327" spans="1:2" x14ac:dyDescent="0.25">
      <c r="A1327" s="111"/>
      <c r="B1327" s="111"/>
    </row>
    <row r="1328" spans="1:2" x14ac:dyDescent="0.25">
      <c r="A1328" s="111"/>
      <c r="B1328" s="111"/>
    </row>
    <row r="1329" spans="1:2" x14ac:dyDescent="0.25">
      <c r="A1329" s="111"/>
      <c r="B1329" s="111"/>
    </row>
    <row r="1330" spans="1:2" x14ac:dyDescent="0.25">
      <c r="A1330" s="111"/>
      <c r="B1330" s="111"/>
    </row>
    <row r="1331" spans="1:2" x14ac:dyDescent="0.25">
      <c r="A1331" s="111"/>
      <c r="B1331" s="111"/>
    </row>
    <row r="1332" spans="1:2" x14ac:dyDescent="0.25">
      <c r="A1332" s="111"/>
      <c r="B1332" s="111"/>
    </row>
    <row r="1333" spans="1:2" x14ac:dyDescent="0.25">
      <c r="A1333" s="111"/>
      <c r="B1333" s="111"/>
    </row>
    <row r="1334" spans="1:2" x14ac:dyDescent="0.25">
      <c r="A1334" s="111"/>
      <c r="B1334" s="111"/>
    </row>
    <row r="1335" spans="1:2" x14ac:dyDescent="0.25">
      <c r="A1335" s="111"/>
      <c r="B1335" s="111"/>
    </row>
    <row r="1336" spans="1:2" x14ac:dyDescent="0.25">
      <c r="A1336" s="111"/>
      <c r="B1336" s="111"/>
    </row>
    <row r="1337" spans="1:2" x14ac:dyDescent="0.25">
      <c r="A1337" s="111"/>
      <c r="B1337" s="111"/>
    </row>
    <row r="1338" spans="1:2" x14ac:dyDescent="0.25">
      <c r="A1338" s="111"/>
      <c r="B1338" s="111"/>
    </row>
    <row r="1339" spans="1:2" x14ac:dyDescent="0.25">
      <c r="A1339" s="111"/>
      <c r="B1339" s="111"/>
    </row>
    <row r="1340" spans="1:2" x14ac:dyDescent="0.25">
      <c r="A1340" s="111"/>
      <c r="B1340" s="111"/>
    </row>
    <row r="1341" spans="1:2" x14ac:dyDescent="0.25">
      <c r="A1341" s="111"/>
      <c r="B1341" s="111"/>
    </row>
    <row r="1342" spans="1:2" x14ac:dyDescent="0.25">
      <c r="A1342" s="111"/>
      <c r="B1342" s="111"/>
    </row>
    <row r="1343" spans="1:2" x14ac:dyDescent="0.25">
      <c r="A1343" s="111"/>
      <c r="B1343" s="111"/>
    </row>
    <row r="1344" spans="1:2" x14ac:dyDescent="0.25">
      <c r="A1344" s="111"/>
      <c r="B1344" s="111"/>
    </row>
    <row r="1345" spans="1:2" x14ac:dyDescent="0.25">
      <c r="A1345" s="111"/>
      <c r="B1345" s="111"/>
    </row>
    <row r="1346" spans="1:2" x14ac:dyDescent="0.25">
      <c r="A1346" s="111"/>
      <c r="B1346" s="111"/>
    </row>
    <row r="1347" spans="1:2" x14ac:dyDescent="0.25">
      <c r="A1347" s="111"/>
      <c r="B1347" s="111"/>
    </row>
    <row r="1348" spans="1:2" x14ac:dyDescent="0.25">
      <c r="A1348" s="111"/>
      <c r="B1348" s="111"/>
    </row>
    <row r="1349" spans="1:2" x14ac:dyDescent="0.25">
      <c r="A1349" s="111"/>
      <c r="B1349" s="111"/>
    </row>
    <row r="1350" spans="1:2" x14ac:dyDescent="0.25">
      <c r="A1350" s="111"/>
      <c r="B1350" s="111"/>
    </row>
    <row r="1351" spans="1:2" x14ac:dyDescent="0.25">
      <c r="A1351" s="111"/>
      <c r="B1351" s="111"/>
    </row>
    <row r="1352" spans="1:2" x14ac:dyDescent="0.25">
      <c r="A1352" s="111"/>
      <c r="B1352" s="111"/>
    </row>
    <row r="1353" spans="1:2" x14ac:dyDescent="0.25">
      <c r="A1353" s="111"/>
      <c r="B1353" s="111"/>
    </row>
    <row r="1354" spans="1:2" x14ac:dyDescent="0.25">
      <c r="A1354" s="111"/>
      <c r="B1354" s="111"/>
    </row>
    <row r="1355" spans="1:2" x14ac:dyDescent="0.25">
      <c r="A1355" s="111"/>
      <c r="B1355" s="111"/>
    </row>
    <row r="1356" spans="1:2" x14ac:dyDescent="0.25">
      <c r="A1356" s="111"/>
      <c r="B1356" s="111"/>
    </row>
    <row r="1357" spans="1:2" x14ac:dyDescent="0.25">
      <c r="A1357" s="111"/>
      <c r="B1357" s="111"/>
    </row>
    <row r="1358" spans="1:2" x14ac:dyDescent="0.25">
      <c r="A1358" s="111"/>
      <c r="B1358" s="111"/>
    </row>
    <row r="1359" spans="1:2" x14ac:dyDescent="0.25">
      <c r="A1359" s="111"/>
      <c r="B1359" s="111"/>
    </row>
    <row r="1360" spans="1:2" x14ac:dyDescent="0.25">
      <c r="A1360" s="111"/>
      <c r="B1360" s="111"/>
    </row>
    <row r="1361" spans="1:2" x14ac:dyDescent="0.25">
      <c r="A1361" s="111"/>
      <c r="B1361" s="111"/>
    </row>
    <row r="1362" spans="1:2" x14ac:dyDescent="0.25">
      <c r="A1362" s="111"/>
      <c r="B1362" s="111"/>
    </row>
    <row r="1363" spans="1:2" x14ac:dyDescent="0.25">
      <c r="A1363" s="111"/>
      <c r="B1363" s="111"/>
    </row>
    <row r="1364" spans="1:2" x14ac:dyDescent="0.25">
      <c r="A1364" s="111"/>
      <c r="B1364" s="111"/>
    </row>
    <row r="1365" spans="1:2" x14ac:dyDescent="0.25">
      <c r="A1365" s="111"/>
      <c r="B1365" s="111"/>
    </row>
    <row r="1366" spans="1:2" x14ac:dyDescent="0.25">
      <c r="A1366" s="111"/>
      <c r="B1366" s="111"/>
    </row>
    <row r="1367" spans="1:2" x14ac:dyDescent="0.25">
      <c r="A1367" s="111"/>
      <c r="B1367" s="111"/>
    </row>
    <row r="1368" spans="1:2" x14ac:dyDescent="0.25">
      <c r="A1368" s="111"/>
      <c r="B1368" s="111"/>
    </row>
    <row r="1369" spans="1:2" x14ac:dyDescent="0.25">
      <c r="A1369" s="111"/>
      <c r="B1369" s="111"/>
    </row>
    <row r="1370" spans="1:2" x14ac:dyDescent="0.25">
      <c r="A1370" s="111"/>
      <c r="B1370" s="111"/>
    </row>
    <row r="1371" spans="1:2" x14ac:dyDescent="0.25">
      <c r="A1371" s="111"/>
      <c r="B1371" s="111"/>
    </row>
    <row r="1372" spans="1:2" x14ac:dyDescent="0.25">
      <c r="A1372" s="111"/>
      <c r="B1372" s="111"/>
    </row>
    <row r="1373" spans="1:2" x14ac:dyDescent="0.25">
      <c r="A1373" s="111"/>
      <c r="B1373" s="111"/>
    </row>
    <row r="1374" spans="1:2" x14ac:dyDescent="0.25">
      <c r="A1374" s="111"/>
      <c r="B1374" s="111"/>
    </row>
    <row r="1375" spans="1:2" x14ac:dyDescent="0.25">
      <c r="A1375" s="111"/>
      <c r="B1375" s="111"/>
    </row>
    <row r="1376" spans="1:2" x14ac:dyDescent="0.25">
      <c r="A1376" s="111"/>
      <c r="B1376" s="111"/>
    </row>
    <row r="1377" spans="1:2" x14ac:dyDescent="0.25">
      <c r="A1377" s="111"/>
      <c r="B1377" s="111"/>
    </row>
    <row r="1378" spans="1:2" x14ac:dyDescent="0.25">
      <c r="A1378" s="111"/>
      <c r="B1378" s="111"/>
    </row>
    <row r="1379" spans="1:2" x14ac:dyDescent="0.25">
      <c r="A1379" s="111"/>
      <c r="B1379" s="111"/>
    </row>
  </sheetData>
  <mergeCells count="23">
    <mergeCell ref="A38:A42"/>
    <mergeCell ref="B38:B42"/>
    <mergeCell ref="B26:B30"/>
    <mergeCell ref="A31:B31"/>
    <mergeCell ref="A32:A36"/>
    <mergeCell ref="B32:B36"/>
    <mergeCell ref="A37:B37"/>
    <mergeCell ref="A43:B43"/>
    <mergeCell ref="A25:B25"/>
    <mergeCell ref="A1:Q1"/>
    <mergeCell ref="R1:S1"/>
    <mergeCell ref="A3:A6"/>
    <mergeCell ref="B3:B6"/>
    <mergeCell ref="A7:B7"/>
    <mergeCell ref="A8:A12"/>
    <mergeCell ref="B8:B12"/>
    <mergeCell ref="A13:B13"/>
    <mergeCell ref="A14:A18"/>
    <mergeCell ref="B14:B18"/>
    <mergeCell ref="A19:B19"/>
    <mergeCell ref="A20:A24"/>
    <mergeCell ref="B20:B24"/>
    <mergeCell ref="A26:A30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topLeftCell="A19" workbookViewId="0">
      <selection activeCell="U34" sqref="U34"/>
    </sheetView>
  </sheetViews>
  <sheetFormatPr defaultRowHeight="15" x14ac:dyDescent="0.25"/>
  <cols>
    <col min="1" max="1" width="12.7109375" style="116" customWidth="1"/>
    <col min="2" max="2" width="10.7109375" style="116" customWidth="1"/>
    <col min="3" max="3" width="7" style="111" bestFit="1" customWidth="1"/>
    <col min="4" max="4" width="9.7109375" style="111" bestFit="1" customWidth="1"/>
    <col min="5" max="5" width="8.42578125" style="111" bestFit="1" customWidth="1"/>
    <col min="6" max="6" width="10.42578125" style="111" bestFit="1" customWidth="1"/>
    <col min="7" max="7" width="7" style="111" bestFit="1" customWidth="1"/>
    <col min="8" max="8" width="7.5703125" style="111" bestFit="1" customWidth="1"/>
    <col min="9" max="9" width="7.7109375" style="111" bestFit="1" customWidth="1"/>
    <col min="10" max="11" width="9" style="111" bestFit="1" customWidth="1"/>
    <col min="12" max="12" width="9.140625" style="111" bestFit="1" customWidth="1"/>
    <col min="13" max="14" width="7" style="111" bestFit="1" customWidth="1"/>
    <col min="15" max="15" width="9" style="111" bestFit="1" customWidth="1"/>
    <col min="16" max="16" width="7.5703125" style="111" bestFit="1" customWidth="1"/>
    <col min="17" max="17" width="9" style="111" bestFit="1" customWidth="1"/>
    <col min="18" max="18" width="7.85546875" style="111" bestFit="1" customWidth="1"/>
    <col min="19" max="16384" width="9.140625" style="111"/>
  </cols>
  <sheetData>
    <row r="1" spans="1:19" s="118" customFormat="1" ht="15.75" x14ac:dyDescent="0.25">
      <c r="A1" s="898" t="s">
        <v>222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9" t="str">
        <f>+[1]BADANAVALU!R1</f>
        <v>30.04.2022</v>
      </c>
      <c r="S1" s="899"/>
    </row>
    <row r="2" spans="1:19" s="108" customFormat="1" ht="30" x14ac:dyDescent="0.25">
      <c r="A2" s="107" t="s">
        <v>138</v>
      </c>
      <c r="B2" s="121" t="s">
        <v>139</v>
      </c>
      <c r="C2" s="107" t="s">
        <v>95</v>
      </c>
      <c r="D2" s="107" t="s">
        <v>220</v>
      </c>
      <c r="E2" s="107" t="s">
        <v>140</v>
      </c>
      <c r="F2" s="107" t="s">
        <v>141</v>
      </c>
      <c r="G2" s="107" t="s">
        <v>96</v>
      </c>
      <c r="H2" s="107" t="s">
        <v>227</v>
      </c>
      <c r="I2" s="107" t="s">
        <v>228</v>
      </c>
      <c r="J2" s="107" t="s">
        <v>94</v>
      </c>
      <c r="K2" s="107" t="s">
        <v>229</v>
      </c>
      <c r="L2" s="107" t="s">
        <v>117</v>
      </c>
      <c r="M2" s="107" t="s">
        <v>230</v>
      </c>
      <c r="N2" s="107" t="s">
        <v>118</v>
      </c>
      <c r="O2" s="107" t="s">
        <v>119</v>
      </c>
      <c r="P2" s="107" t="s">
        <v>221</v>
      </c>
      <c r="Q2" s="107" t="s">
        <v>142</v>
      </c>
      <c r="R2" s="107" t="s">
        <v>143</v>
      </c>
      <c r="S2" s="107" t="s">
        <v>231</v>
      </c>
    </row>
    <row r="3" spans="1:19" ht="15" customHeight="1" x14ac:dyDescent="0.25">
      <c r="A3" s="900" t="s">
        <v>158</v>
      </c>
      <c r="B3" s="900" t="s">
        <v>152</v>
      </c>
      <c r="C3" s="117" t="s">
        <v>132</v>
      </c>
      <c r="D3" s="117">
        <f>+'[1]PIVTBL PASTE'!B105</f>
        <v>413</v>
      </c>
      <c r="E3" s="117">
        <f>+'[1]PIVTBL PASTE'!C105</f>
        <v>413</v>
      </c>
      <c r="F3" s="117">
        <f>+'[1]PIVTBL PASTE'!D105</f>
        <v>413</v>
      </c>
      <c r="G3" s="117">
        <f>+'[1]PIVTBL PASTE'!E105</f>
        <v>8021</v>
      </c>
      <c r="H3" s="117"/>
      <c r="I3" s="117"/>
      <c r="J3" s="109">
        <f>+'[1]PIVTBL PASTE'!F105</f>
        <v>1508812.83</v>
      </c>
      <c r="K3" s="109">
        <f>+J3-I3</f>
        <v>1508812.83</v>
      </c>
      <c r="L3" s="109">
        <f>+'[1]PIVTBL PASTE'!G105</f>
        <v>72906</v>
      </c>
      <c r="M3" s="109">
        <f>+'[1]PIVTBL PASTE'!H105</f>
        <v>25686</v>
      </c>
      <c r="N3" s="109">
        <f>+'[1]PIVTBL PASTE'!I105</f>
        <v>57851.95</v>
      </c>
      <c r="O3" s="109">
        <f>+'[1]PIVTBL PASTE'!J105</f>
        <v>1498180.88</v>
      </c>
      <c r="P3" s="110">
        <f>M3/L3*100</f>
        <v>35.231668175458807</v>
      </c>
      <c r="Q3" s="109">
        <f>+L3*2</f>
        <v>145812</v>
      </c>
      <c r="R3" s="110">
        <f>+M3/Q3*100</f>
        <v>17.615834087729404</v>
      </c>
      <c r="S3" s="109">
        <f>+Q3-M3</f>
        <v>120126</v>
      </c>
    </row>
    <row r="4" spans="1:19" x14ac:dyDescent="0.25">
      <c r="A4" s="900"/>
      <c r="B4" s="900"/>
      <c r="C4" s="117" t="s">
        <v>91</v>
      </c>
      <c r="D4" s="117">
        <f>+'[1]PIVTBL PASTE'!B106</f>
        <v>332</v>
      </c>
      <c r="E4" s="117">
        <f>+'[1]PIVTBL PASTE'!C106</f>
        <v>285</v>
      </c>
      <c r="F4" s="117">
        <f>+'[1]PIVTBL PASTE'!D106</f>
        <v>290</v>
      </c>
      <c r="G4" s="117">
        <f>+'[1]PIVTBL PASTE'!E106</f>
        <v>6900</v>
      </c>
      <c r="H4" s="117">
        <v>38</v>
      </c>
      <c r="I4" s="109">
        <v>106239</v>
      </c>
      <c r="J4" s="109">
        <f>+'[1]PIVTBL PASTE'!F106</f>
        <v>250784.15</v>
      </c>
      <c r="K4" s="109">
        <f t="shared" ref="K4:K6" si="0">+J4-I4</f>
        <v>144545.15</v>
      </c>
      <c r="L4" s="109">
        <f>+'[1]PIVTBL PASTE'!G106</f>
        <v>55115.43</v>
      </c>
      <c r="M4" s="109">
        <f>+'[1]PIVTBL PASTE'!H106</f>
        <v>57001</v>
      </c>
      <c r="N4" s="109">
        <f>+'[1]PIVTBL PASTE'!I106</f>
        <v>0</v>
      </c>
      <c r="O4" s="109">
        <f>+'[1]PIVTBL PASTE'!J106</f>
        <v>248898.58</v>
      </c>
      <c r="P4" s="110">
        <f>(M4+N4)/L4*100</f>
        <v>103.42112907401793</v>
      </c>
      <c r="Q4" s="109">
        <f>+K4*20%+L4</f>
        <v>84024.459999999992</v>
      </c>
      <c r="R4" s="110">
        <f t="shared" ref="R4:R6" si="1">+M4/Q4*100</f>
        <v>67.838579385098114</v>
      </c>
      <c r="S4" s="109">
        <f>+Q4-M4-N4</f>
        <v>27023.459999999992</v>
      </c>
    </row>
    <row r="5" spans="1:19" x14ac:dyDescent="0.25">
      <c r="A5" s="900"/>
      <c r="B5" s="900"/>
      <c r="C5" s="117" t="s">
        <v>92</v>
      </c>
      <c r="D5" s="117">
        <f>+'[1]PIVTBL PASTE'!B107</f>
        <v>13</v>
      </c>
      <c r="E5" s="117">
        <f>+'[1]PIVTBL PASTE'!C107</f>
        <v>8</v>
      </c>
      <c r="F5" s="117">
        <f>+'[1]PIVTBL PASTE'!D107</f>
        <v>9</v>
      </c>
      <c r="G5" s="117">
        <f>+'[1]PIVTBL PASTE'!E107</f>
        <v>174</v>
      </c>
      <c r="H5" s="117">
        <v>3</v>
      </c>
      <c r="I5" s="109">
        <v>7507</v>
      </c>
      <c r="J5" s="109">
        <f>+'[1]PIVTBL PASTE'!F107</f>
        <v>16314.24</v>
      </c>
      <c r="K5" s="109">
        <f>+J5-I5</f>
        <v>8807.24</v>
      </c>
      <c r="L5" s="109">
        <f>+'[1]PIVTBL PASTE'!G107</f>
        <v>2443</v>
      </c>
      <c r="M5" s="109">
        <f>+'[1]PIVTBL PASTE'!H107</f>
        <v>3782</v>
      </c>
      <c r="N5" s="109">
        <f>+'[1]PIVTBL PASTE'!I107</f>
        <v>0</v>
      </c>
      <c r="O5" s="109">
        <f>+'[1]PIVTBL PASTE'!J107</f>
        <v>14975.24</v>
      </c>
      <c r="P5" s="110">
        <f t="shared" ref="P5:P6" si="2">(M5+N5)/L5*100</f>
        <v>154.80966025378632</v>
      </c>
      <c r="Q5" s="109">
        <f>+K5*20%+L5</f>
        <v>4204.4480000000003</v>
      </c>
      <c r="R5" s="110">
        <f t="shared" si="1"/>
        <v>89.952355219995582</v>
      </c>
      <c r="S5" s="109">
        <f t="shared" ref="S5:S6" si="3">+Q5-M5-N5</f>
        <v>422.44800000000032</v>
      </c>
    </row>
    <row r="6" spans="1:19" x14ac:dyDescent="0.25">
      <c r="A6" s="900"/>
      <c r="B6" s="900"/>
      <c r="C6" s="117" t="s">
        <v>93</v>
      </c>
      <c r="D6" s="117">
        <f>+'[1]PIVTBL PASTE'!B108</f>
        <v>5</v>
      </c>
      <c r="E6" s="117">
        <f>+'[1]PIVTBL PASTE'!C108</f>
        <v>4</v>
      </c>
      <c r="F6" s="117">
        <f>+'[1]PIVTBL PASTE'!D108</f>
        <v>4</v>
      </c>
      <c r="G6" s="117">
        <f>+'[1]PIVTBL PASTE'!E108</f>
        <v>198</v>
      </c>
      <c r="H6" s="117">
        <v>1</v>
      </c>
      <c r="I6" s="109">
        <v>2577.21</v>
      </c>
      <c r="J6" s="109">
        <f>+'[1]PIVTBL PASTE'!F108</f>
        <v>4377.21</v>
      </c>
      <c r="K6" s="109">
        <f t="shared" si="0"/>
        <v>1800</v>
      </c>
      <c r="L6" s="109">
        <f>+'[1]PIVTBL PASTE'!G108</f>
        <v>3497</v>
      </c>
      <c r="M6" s="109">
        <f>+'[1]PIVTBL PASTE'!H108</f>
        <v>3497</v>
      </c>
      <c r="N6" s="109">
        <f>+'[1]PIVTBL PASTE'!I108</f>
        <v>0</v>
      </c>
      <c r="O6" s="109">
        <f>+'[1]PIVTBL PASTE'!J108</f>
        <v>4377.21</v>
      </c>
      <c r="P6" s="110">
        <f t="shared" si="2"/>
        <v>100</v>
      </c>
      <c r="Q6" s="109">
        <f>+K6*20%+L6</f>
        <v>3857</v>
      </c>
      <c r="R6" s="110">
        <f t="shared" si="1"/>
        <v>90.666320974850919</v>
      </c>
      <c r="S6" s="109">
        <f t="shared" si="3"/>
        <v>360</v>
      </c>
    </row>
    <row r="7" spans="1:19" s="108" customFormat="1" x14ac:dyDescent="0.25">
      <c r="A7" s="897" t="s">
        <v>68</v>
      </c>
      <c r="B7" s="897"/>
      <c r="C7" s="120"/>
      <c r="D7" s="120">
        <f t="shared" ref="D7:O7" si="4">SUM(D3:D6)</f>
        <v>763</v>
      </c>
      <c r="E7" s="120">
        <f t="shared" si="4"/>
        <v>710</v>
      </c>
      <c r="F7" s="120">
        <f t="shared" si="4"/>
        <v>716</v>
      </c>
      <c r="G7" s="120">
        <f t="shared" si="4"/>
        <v>15293</v>
      </c>
      <c r="H7" s="120">
        <f t="shared" si="4"/>
        <v>42</v>
      </c>
      <c r="I7" s="112">
        <f t="shared" si="4"/>
        <v>116323.21</v>
      </c>
      <c r="J7" s="112">
        <f t="shared" si="4"/>
        <v>1780288.43</v>
      </c>
      <c r="K7" s="112">
        <f t="shared" si="4"/>
        <v>1663965.22</v>
      </c>
      <c r="L7" s="112">
        <f t="shared" si="4"/>
        <v>133961.43</v>
      </c>
      <c r="M7" s="112">
        <f t="shared" si="4"/>
        <v>89966</v>
      </c>
      <c r="N7" s="112">
        <f t="shared" si="4"/>
        <v>57851.95</v>
      </c>
      <c r="O7" s="112">
        <f t="shared" si="4"/>
        <v>1766431.91</v>
      </c>
      <c r="P7" s="113">
        <f>M7/L7*100</f>
        <v>67.158136487494943</v>
      </c>
      <c r="Q7" s="112">
        <f>SUM(Q3:Q6)</f>
        <v>237897.908</v>
      </c>
      <c r="R7" s="113">
        <f>+M7/Q7*100</f>
        <v>37.817062266894759</v>
      </c>
      <c r="S7" s="122">
        <f>SUM(S3:S6)</f>
        <v>147931.908</v>
      </c>
    </row>
    <row r="8" spans="1:19" x14ac:dyDescent="0.25">
      <c r="A8" s="900" t="s">
        <v>153</v>
      </c>
      <c r="B8" s="900" t="s">
        <v>154</v>
      </c>
      <c r="C8" s="107" t="s">
        <v>95</v>
      </c>
      <c r="D8" s="107" t="s">
        <v>220</v>
      </c>
      <c r="E8" s="107" t="s">
        <v>140</v>
      </c>
      <c r="F8" s="107" t="s">
        <v>141</v>
      </c>
      <c r="G8" s="107" t="s">
        <v>96</v>
      </c>
      <c r="H8" s="107" t="s">
        <v>227</v>
      </c>
      <c r="I8" s="107" t="s">
        <v>228</v>
      </c>
      <c r="J8" s="107" t="s">
        <v>94</v>
      </c>
      <c r="K8" s="107" t="s">
        <v>229</v>
      </c>
      <c r="L8" s="107" t="s">
        <v>117</v>
      </c>
      <c r="M8" s="107" t="s">
        <v>230</v>
      </c>
      <c r="N8" s="107" t="s">
        <v>118</v>
      </c>
      <c r="O8" s="107" t="s">
        <v>119</v>
      </c>
      <c r="P8" s="107" t="s">
        <v>221</v>
      </c>
      <c r="Q8" s="107" t="s">
        <v>142</v>
      </c>
      <c r="R8" s="107" t="s">
        <v>143</v>
      </c>
      <c r="S8" s="123" t="s">
        <v>231</v>
      </c>
    </row>
    <row r="9" spans="1:19" x14ac:dyDescent="0.25">
      <c r="A9" s="900"/>
      <c r="B9" s="900"/>
      <c r="C9" s="117" t="s">
        <v>132</v>
      </c>
      <c r="D9" s="117">
        <f>+'[1]PIVTBL PASTE'!B8</f>
        <v>977</v>
      </c>
      <c r="E9" s="117">
        <f>+'[1]PIVTBL PASTE'!C8</f>
        <v>973</v>
      </c>
      <c r="F9" s="117">
        <f>+'[1]PIVTBL PASTE'!D8</f>
        <v>973</v>
      </c>
      <c r="G9" s="117">
        <f>+'[1]PIVTBL PASTE'!E8</f>
        <v>21151</v>
      </c>
      <c r="H9" s="117"/>
      <c r="I9" s="117"/>
      <c r="J9" s="109">
        <f>+'[1]PIVTBL PASTE'!F8</f>
        <v>5763790.8300000001</v>
      </c>
      <c r="K9" s="109">
        <f t="shared" ref="K9:K12" si="5">+J9-I9</f>
        <v>5763790.8300000001</v>
      </c>
      <c r="L9" s="109">
        <f>+'[1]PIVTBL PASTE'!G8</f>
        <v>207606.14</v>
      </c>
      <c r="M9" s="109">
        <f>+'[1]PIVTBL PASTE'!H8</f>
        <v>89912</v>
      </c>
      <c r="N9" s="109">
        <f>+'[1]PIVTBL PASTE'!I8</f>
        <v>156970.5</v>
      </c>
      <c r="O9" s="109">
        <f>+'[1]PIVTBL PASTE'!J8</f>
        <v>5724514.4699999997</v>
      </c>
      <c r="P9" s="110">
        <f>M9/L9*100</f>
        <v>43.308931036432732</v>
      </c>
      <c r="Q9" s="109">
        <f>+L9*2</f>
        <v>415212.28</v>
      </c>
      <c r="R9" s="110">
        <f>+M9/Q9*100</f>
        <v>21.654465518216366</v>
      </c>
      <c r="S9" s="109">
        <f>+Q9-M9</f>
        <v>325300.28000000003</v>
      </c>
    </row>
    <row r="10" spans="1:19" x14ac:dyDescent="0.25">
      <c r="A10" s="900"/>
      <c r="B10" s="900"/>
      <c r="C10" s="117" t="s">
        <v>91</v>
      </c>
      <c r="D10" s="117">
        <f>+'[1]PIVTBL PASTE'!B9</f>
        <v>1197</v>
      </c>
      <c r="E10" s="117">
        <f>+'[1]PIVTBL PASTE'!C9</f>
        <v>1068</v>
      </c>
      <c r="F10" s="117">
        <f>+'[1]PIVTBL PASTE'!D9</f>
        <v>1083</v>
      </c>
      <c r="G10" s="117">
        <f>+'[1]PIVTBL PASTE'!E9</f>
        <v>24386</v>
      </c>
      <c r="H10" s="117">
        <v>112</v>
      </c>
      <c r="I10" s="109">
        <v>189391.80999999997</v>
      </c>
      <c r="J10" s="109">
        <f>+'[1]PIVTBL PASTE'!F9</f>
        <v>650280.78</v>
      </c>
      <c r="K10" s="109">
        <f t="shared" si="5"/>
        <v>460888.97000000009</v>
      </c>
      <c r="L10" s="109">
        <f>+'[1]PIVTBL PASTE'!G9</f>
        <v>193613</v>
      </c>
      <c r="M10" s="109">
        <f>+'[1]PIVTBL PASTE'!H9</f>
        <v>199550</v>
      </c>
      <c r="N10" s="109">
        <f>+'[1]PIVTBL PASTE'!I9</f>
        <v>0</v>
      </c>
      <c r="O10" s="109">
        <f>+'[1]PIVTBL PASTE'!J9</f>
        <v>644343.78</v>
      </c>
      <c r="P10" s="110">
        <f>(M10+N10)/L10*100</f>
        <v>103.06642632467862</v>
      </c>
      <c r="Q10" s="109">
        <f>+K10*20%+L10</f>
        <v>285790.79399999999</v>
      </c>
      <c r="R10" s="110">
        <f t="shared" ref="R10:R12" si="6">+M10/Q10*100</f>
        <v>69.823802651949663</v>
      </c>
      <c r="S10" s="109">
        <f>+Q10-M10-N10</f>
        <v>86240.793999999994</v>
      </c>
    </row>
    <row r="11" spans="1:19" x14ac:dyDescent="0.25">
      <c r="A11" s="900"/>
      <c r="B11" s="900"/>
      <c r="C11" s="117" t="s">
        <v>92</v>
      </c>
      <c r="D11" s="117">
        <f>+'[1]PIVTBL PASTE'!B10</f>
        <v>42</v>
      </c>
      <c r="E11" s="117">
        <f>+'[1]PIVTBL PASTE'!C10</f>
        <v>37</v>
      </c>
      <c r="F11" s="117">
        <f>+'[1]PIVTBL PASTE'!D10</f>
        <v>38</v>
      </c>
      <c r="G11" s="117">
        <f>+'[1]PIVTBL PASTE'!E10</f>
        <v>9999</v>
      </c>
      <c r="H11" s="117">
        <v>4</v>
      </c>
      <c r="I11" s="109">
        <v>16462.5</v>
      </c>
      <c r="J11" s="109">
        <f>+'[1]PIVTBL PASTE'!F10</f>
        <v>197474.5</v>
      </c>
      <c r="K11" s="109">
        <f t="shared" si="5"/>
        <v>181012</v>
      </c>
      <c r="L11" s="109">
        <f>+'[1]PIVTBL PASTE'!G10</f>
        <v>108215</v>
      </c>
      <c r="M11" s="109">
        <f>+'[1]PIVTBL PASTE'!H10</f>
        <v>149652</v>
      </c>
      <c r="N11" s="109">
        <f>+'[1]PIVTBL PASTE'!I10</f>
        <v>0</v>
      </c>
      <c r="O11" s="109">
        <f>+'[1]PIVTBL PASTE'!J10</f>
        <v>156037.5</v>
      </c>
      <c r="P11" s="110">
        <f t="shared" ref="P11:P12" si="7">(M11+N11)/L11*100</f>
        <v>138.29136441343621</v>
      </c>
      <c r="Q11" s="109">
        <f>+K11*20%+L11</f>
        <v>144417.4</v>
      </c>
      <c r="R11" s="110">
        <f t="shared" si="6"/>
        <v>103.62463248888292</v>
      </c>
      <c r="S11" s="109">
        <f t="shared" ref="S11:S12" si="8">+Q11-M11-N11</f>
        <v>-5234.6000000000058</v>
      </c>
    </row>
    <row r="12" spans="1:19" x14ac:dyDescent="0.25">
      <c r="A12" s="900"/>
      <c r="B12" s="900"/>
      <c r="C12" s="117" t="s">
        <v>93</v>
      </c>
      <c r="D12" s="117">
        <f>+'[1]PIVTBL PASTE'!B11</f>
        <v>16</v>
      </c>
      <c r="E12" s="117">
        <f>+'[1]PIVTBL PASTE'!C11</f>
        <v>11</v>
      </c>
      <c r="F12" s="117">
        <f>+'[1]PIVTBL PASTE'!D11</f>
        <v>13</v>
      </c>
      <c r="G12" s="117">
        <f>+'[1]PIVTBL PASTE'!E11</f>
        <v>1523</v>
      </c>
      <c r="H12" s="117"/>
      <c r="I12" s="109"/>
      <c r="J12" s="109">
        <f>+'[1]PIVTBL PASTE'!F11</f>
        <v>8070.3700000000008</v>
      </c>
      <c r="K12" s="109">
        <f t="shared" si="5"/>
        <v>8070.3700000000008</v>
      </c>
      <c r="L12" s="109">
        <f>+'[1]PIVTBL PASTE'!G11</f>
        <v>15375</v>
      </c>
      <c r="M12" s="109">
        <f>+'[1]PIVTBL PASTE'!H11</f>
        <v>15797</v>
      </c>
      <c r="N12" s="109">
        <f>+'[1]PIVTBL PASTE'!I11</f>
        <v>0</v>
      </c>
      <c r="O12" s="109">
        <f>+'[1]PIVTBL PASTE'!J11</f>
        <v>7648.37</v>
      </c>
      <c r="P12" s="110">
        <f t="shared" si="7"/>
        <v>102.74471544715446</v>
      </c>
      <c r="Q12" s="109">
        <f>+K12*20%+L12</f>
        <v>16989.074000000001</v>
      </c>
      <c r="R12" s="110">
        <f t="shared" si="6"/>
        <v>92.983290319413527</v>
      </c>
      <c r="S12" s="109">
        <f t="shared" si="8"/>
        <v>1192.0740000000005</v>
      </c>
    </row>
    <row r="13" spans="1:19" s="108" customFormat="1" x14ac:dyDescent="0.25">
      <c r="A13" s="897" t="s">
        <v>68</v>
      </c>
      <c r="B13" s="897"/>
      <c r="C13" s="120"/>
      <c r="D13" s="120">
        <f t="shared" ref="D13:O13" si="9">SUM(D9:D12)</f>
        <v>2232</v>
      </c>
      <c r="E13" s="120">
        <f t="shared" si="9"/>
        <v>2089</v>
      </c>
      <c r="F13" s="120">
        <f t="shared" si="9"/>
        <v>2107</v>
      </c>
      <c r="G13" s="120">
        <f t="shared" si="9"/>
        <v>57059</v>
      </c>
      <c r="H13" s="120">
        <f t="shared" si="9"/>
        <v>116</v>
      </c>
      <c r="I13" s="112">
        <f t="shared" si="9"/>
        <v>205854.30999999997</v>
      </c>
      <c r="J13" s="112">
        <f t="shared" si="9"/>
        <v>6619616.4800000004</v>
      </c>
      <c r="K13" s="112">
        <f t="shared" si="9"/>
        <v>6413762.1699999999</v>
      </c>
      <c r="L13" s="112">
        <f t="shared" si="9"/>
        <v>524809.14</v>
      </c>
      <c r="M13" s="112">
        <f t="shared" si="9"/>
        <v>454911</v>
      </c>
      <c r="N13" s="112">
        <f t="shared" si="9"/>
        <v>156970.5</v>
      </c>
      <c r="O13" s="112">
        <f t="shared" si="9"/>
        <v>6532544.1200000001</v>
      </c>
      <c r="P13" s="113">
        <f>M13/L13*100</f>
        <v>86.681226626502735</v>
      </c>
      <c r="Q13" s="112">
        <f>SUM(Q9:Q12)</f>
        <v>862409.54800000007</v>
      </c>
      <c r="R13" s="113">
        <f>+M13/Q13*100</f>
        <v>52.748836217662095</v>
      </c>
      <c r="S13" s="122">
        <f>SUM(S9:S12)</f>
        <v>407498.54800000007</v>
      </c>
    </row>
    <row r="14" spans="1:19" x14ac:dyDescent="0.25">
      <c r="A14" s="900" t="s">
        <v>155</v>
      </c>
      <c r="B14" s="900" t="s">
        <v>156</v>
      </c>
      <c r="C14" s="107" t="s">
        <v>95</v>
      </c>
      <c r="D14" s="107" t="s">
        <v>220</v>
      </c>
      <c r="E14" s="107" t="s">
        <v>140</v>
      </c>
      <c r="F14" s="107" t="s">
        <v>141</v>
      </c>
      <c r="G14" s="107" t="s">
        <v>96</v>
      </c>
      <c r="H14" s="107" t="s">
        <v>227</v>
      </c>
      <c r="I14" s="107" t="s">
        <v>228</v>
      </c>
      <c r="J14" s="107" t="s">
        <v>94</v>
      </c>
      <c r="K14" s="107" t="s">
        <v>229</v>
      </c>
      <c r="L14" s="107" t="s">
        <v>117</v>
      </c>
      <c r="M14" s="107" t="s">
        <v>230</v>
      </c>
      <c r="N14" s="107" t="s">
        <v>118</v>
      </c>
      <c r="O14" s="107" t="s">
        <v>119</v>
      </c>
      <c r="P14" s="107" t="s">
        <v>221</v>
      </c>
      <c r="Q14" s="107" t="s">
        <v>142</v>
      </c>
      <c r="R14" s="107" t="s">
        <v>143</v>
      </c>
      <c r="S14" s="123" t="s">
        <v>231</v>
      </c>
    </row>
    <row r="15" spans="1:19" x14ac:dyDescent="0.25">
      <c r="A15" s="900"/>
      <c r="B15" s="900"/>
      <c r="C15" s="117" t="s">
        <v>132</v>
      </c>
      <c r="D15" s="117">
        <f>+'[1]PIVTBL PASTE'!B48</f>
        <v>1009</v>
      </c>
      <c r="E15" s="117">
        <f>+'[1]PIVTBL PASTE'!C48</f>
        <v>1009</v>
      </c>
      <c r="F15" s="117">
        <f>+'[1]PIVTBL PASTE'!D48</f>
        <v>1009</v>
      </c>
      <c r="G15" s="117">
        <f>+'[1]PIVTBL PASTE'!E48</f>
        <v>21467</v>
      </c>
      <c r="H15" s="117"/>
      <c r="I15" s="117"/>
      <c r="J15" s="109">
        <f>+'[1]PIVTBL PASTE'!F48</f>
        <v>4223465.4000000004</v>
      </c>
      <c r="K15" s="109">
        <f t="shared" ref="K15:K18" si="10">+J15-I15</f>
        <v>4223465.4000000004</v>
      </c>
      <c r="L15" s="109">
        <f>+'[1]PIVTBL PASTE'!G48</f>
        <v>195647.29</v>
      </c>
      <c r="M15" s="109">
        <f>+'[1]PIVTBL PASTE'!H48</f>
        <v>78395</v>
      </c>
      <c r="N15" s="109">
        <f>+'[1]PIVTBL PASTE'!I48</f>
        <v>117226.08</v>
      </c>
      <c r="O15" s="109">
        <f>+'[1]PIVTBL PASTE'!J48</f>
        <v>4223491.6100000003</v>
      </c>
      <c r="P15" s="110">
        <f>M15/L15*100</f>
        <v>40.069555780711298</v>
      </c>
      <c r="Q15" s="109">
        <f>+L15*2</f>
        <v>391294.58</v>
      </c>
      <c r="R15" s="110">
        <f>+M15/Q15*100</f>
        <v>20.034777890355649</v>
      </c>
      <c r="S15" s="109">
        <f>+Q15-M15</f>
        <v>312899.58</v>
      </c>
    </row>
    <row r="16" spans="1:19" x14ac:dyDescent="0.25">
      <c r="A16" s="900"/>
      <c r="B16" s="900"/>
      <c r="C16" s="117" t="s">
        <v>91</v>
      </c>
      <c r="D16" s="117">
        <f>+'[1]PIVTBL PASTE'!B49</f>
        <v>1346</v>
      </c>
      <c r="E16" s="117">
        <f>+'[1]PIVTBL PASTE'!C49</f>
        <v>1138</v>
      </c>
      <c r="F16" s="117">
        <f>+'[1]PIVTBL PASTE'!D49</f>
        <v>1161</v>
      </c>
      <c r="G16" s="117">
        <f>+'[1]PIVTBL PASTE'!E49</f>
        <v>27071</v>
      </c>
      <c r="H16" s="117">
        <v>177</v>
      </c>
      <c r="I16" s="109">
        <v>146690</v>
      </c>
      <c r="J16" s="109">
        <f>+'[1]PIVTBL PASTE'!F49</f>
        <v>751293.18</v>
      </c>
      <c r="K16" s="109">
        <f t="shared" si="10"/>
        <v>604603.18000000005</v>
      </c>
      <c r="L16" s="109">
        <f>+'[1]PIVTBL PASTE'!G49</f>
        <v>217838</v>
      </c>
      <c r="M16" s="109">
        <f>+'[1]PIVTBL PASTE'!H49</f>
        <v>227188</v>
      </c>
      <c r="N16" s="109">
        <f>+'[1]PIVTBL PASTE'!I49</f>
        <v>400</v>
      </c>
      <c r="O16" s="109">
        <f>+'[1]PIVTBL PASTE'!J49</f>
        <v>741543.18</v>
      </c>
      <c r="P16" s="110">
        <f>(M16+N16)/L16*100</f>
        <v>104.47580311974953</v>
      </c>
      <c r="Q16" s="109">
        <f>+K16*20%+L16</f>
        <v>338758.636</v>
      </c>
      <c r="R16" s="110">
        <f t="shared" ref="R16:R18" si="11">+M16/Q16*100</f>
        <v>67.064858532492138</v>
      </c>
      <c r="S16" s="109">
        <f>+Q16-M16-N16</f>
        <v>111170.636</v>
      </c>
    </row>
    <row r="17" spans="1:19" x14ac:dyDescent="0.25">
      <c r="A17" s="900"/>
      <c r="B17" s="900"/>
      <c r="C17" s="117" t="s">
        <v>92</v>
      </c>
      <c r="D17" s="117">
        <f>+'[1]PIVTBL PASTE'!B50</f>
        <v>17</v>
      </c>
      <c r="E17" s="117">
        <f>+'[1]PIVTBL PASTE'!C50</f>
        <v>12</v>
      </c>
      <c r="F17" s="117">
        <f>+'[1]PIVTBL PASTE'!D50</f>
        <v>15</v>
      </c>
      <c r="G17" s="117">
        <f>+'[1]PIVTBL PASTE'!E50</f>
        <v>5922</v>
      </c>
      <c r="H17" s="117">
        <v>2</v>
      </c>
      <c r="I17" s="109">
        <v>6086.52</v>
      </c>
      <c r="J17" s="109">
        <f>+'[1]PIVTBL PASTE'!F50</f>
        <v>38723.519999999997</v>
      </c>
      <c r="K17" s="109">
        <f t="shared" si="10"/>
        <v>32636.999999999996</v>
      </c>
      <c r="L17" s="109">
        <f>+'[1]PIVTBL PASTE'!G50</f>
        <v>62664</v>
      </c>
      <c r="M17" s="109">
        <f>+'[1]PIVTBL PASTE'!H50</f>
        <v>61501</v>
      </c>
      <c r="N17" s="109">
        <f>+'[1]PIVTBL PASTE'!I50</f>
        <v>0</v>
      </c>
      <c r="O17" s="109">
        <f>+'[1]PIVTBL PASTE'!J50</f>
        <v>39886.519999999997</v>
      </c>
      <c r="P17" s="110">
        <f t="shared" ref="P17:P18" si="12">(M17+N17)/L17*100</f>
        <v>98.144069960423849</v>
      </c>
      <c r="Q17" s="109">
        <f>+K17*20%+L17</f>
        <v>69191.399999999994</v>
      </c>
      <c r="R17" s="110">
        <f t="shared" si="11"/>
        <v>88.885323898634809</v>
      </c>
      <c r="S17" s="109">
        <f t="shared" ref="S17:S18" si="13">+Q17-M17-N17</f>
        <v>7690.3999999999942</v>
      </c>
    </row>
    <row r="18" spans="1:19" x14ac:dyDescent="0.25">
      <c r="A18" s="900"/>
      <c r="B18" s="900"/>
      <c r="C18" s="117" t="s">
        <v>93</v>
      </c>
      <c r="D18" s="117">
        <f>+'[1]PIVTBL PASTE'!B51</f>
        <v>8</v>
      </c>
      <c r="E18" s="117">
        <f>+'[1]PIVTBL PASTE'!C51</f>
        <v>7</v>
      </c>
      <c r="F18" s="117">
        <f>+'[1]PIVTBL PASTE'!D51</f>
        <v>7</v>
      </c>
      <c r="G18" s="117">
        <f>+'[1]PIVTBL PASTE'!E51</f>
        <v>592</v>
      </c>
      <c r="H18" s="117"/>
      <c r="I18" s="117"/>
      <c r="J18" s="109">
        <f>+'[1]PIVTBL PASTE'!F51</f>
        <v>514</v>
      </c>
      <c r="K18" s="109">
        <f t="shared" si="10"/>
        <v>514</v>
      </c>
      <c r="L18" s="109">
        <f>+'[1]PIVTBL PASTE'!G51</f>
        <v>6320</v>
      </c>
      <c r="M18" s="109">
        <f>+'[1]PIVTBL PASTE'!H51</f>
        <v>6525</v>
      </c>
      <c r="N18" s="109">
        <f>+'[1]PIVTBL PASTE'!I51</f>
        <v>0</v>
      </c>
      <c r="O18" s="109">
        <f>+'[1]PIVTBL PASTE'!J51</f>
        <v>309</v>
      </c>
      <c r="P18" s="110">
        <f t="shared" si="12"/>
        <v>103.24367088607596</v>
      </c>
      <c r="Q18" s="109">
        <f>+K18*20%+L18</f>
        <v>6422.8</v>
      </c>
      <c r="R18" s="110">
        <f t="shared" si="11"/>
        <v>101.59120632745842</v>
      </c>
      <c r="S18" s="109">
        <f t="shared" si="13"/>
        <v>-102.19999999999982</v>
      </c>
    </row>
    <row r="19" spans="1:19" s="115" customFormat="1" x14ac:dyDescent="0.25">
      <c r="A19" s="897" t="s">
        <v>68</v>
      </c>
      <c r="B19" s="897"/>
      <c r="C19" s="120"/>
      <c r="D19" s="120">
        <f t="shared" ref="D19:O19" si="14">SUM(D15:D18)</f>
        <v>2380</v>
      </c>
      <c r="E19" s="120">
        <f t="shared" si="14"/>
        <v>2166</v>
      </c>
      <c r="F19" s="120">
        <f t="shared" si="14"/>
        <v>2192</v>
      </c>
      <c r="G19" s="120">
        <f t="shared" si="14"/>
        <v>55052</v>
      </c>
      <c r="H19" s="120">
        <f t="shared" si="14"/>
        <v>179</v>
      </c>
      <c r="I19" s="112">
        <f t="shared" si="14"/>
        <v>152776.51999999999</v>
      </c>
      <c r="J19" s="112">
        <f t="shared" si="14"/>
        <v>5013996.0999999996</v>
      </c>
      <c r="K19" s="112">
        <f t="shared" si="14"/>
        <v>4861219.58</v>
      </c>
      <c r="L19" s="112">
        <f t="shared" si="14"/>
        <v>482469.29000000004</v>
      </c>
      <c r="M19" s="112">
        <f t="shared" si="14"/>
        <v>373609</v>
      </c>
      <c r="N19" s="112">
        <f t="shared" si="14"/>
        <v>117626.08</v>
      </c>
      <c r="O19" s="112">
        <f t="shared" si="14"/>
        <v>5005230.3099999996</v>
      </c>
      <c r="P19" s="113">
        <f>M19/L19*100</f>
        <v>77.436845773126819</v>
      </c>
      <c r="Q19" s="112">
        <f>SUM(Q15:Q18)</f>
        <v>805667.41600000008</v>
      </c>
      <c r="R19" s="113">
        <f>+M19/Q19*100</f>
        <v>46.372608917821736</v>
      </c>
      <c r="S19" s="122">
        <f>SUM(S15:S18)</f>
        <v>431658.41600000003</v>
      </c>
    </row>
    <row r="20" spans="1:19" x14ac:dyDescent="0.25">
      <c r="A20" s="900" t="s">
        <v>151</v>
      </c>
      <c r="B20" s="900" t="s">
        <v>157</v>
      </c>
      <c r="C20" s="107" t="s">
        <v>95</v>
      </c>
      <c r="D20" s="107" t="s">
        <v>220</v>
      </c>
      <c r="E20" s="107" t="s">
        <v>140</v>
      </c>
      <c r="F20" s="107" t="s">
        <v>141</v>
      </c>
      <c r="G20" s="107" t="s">
        <v>96</v>
      </c>
      <c r="H20" s="107" t="s">
        <v>227</v>
      </c>
      <c r="I20" s="107" t="s">
        <v>228</v>
      </c>
      <c r="J20" s="107" t="s">
        <v>94</v>
      </c>
      <c r="K20" s="107" t="s">
        <v>229</v>
      </c>
      <c r="L20" s="107" t="s">
        <v>117</v>
      </c>
      <c r="M20" s="107" t="s">
        <v>230</v>
      </c>
      <c r="N20" s="107" t="s">
        <v>118</v>
      </c>
      <c r="O20" s="107" t="s">
        <v>119</v>
      </c>
      <c r="P20" s="107" t="s">
        <v>221</v>
      </c>
      <c r="Q20" s="107" t="s">
        <v>142</v>
      </c>
      <c r="R20" s="107" t="s">
        <v>143</v>
      </c>
      <c r="S20" s="123" t="s">
        <v>231</v>
      </c>
    </row>
    <row r="21" spans="1:19" x14ac:dyDescent="0.25">
      <c r="A21" s="900"/>
      <c r="B21" s="900"/>
      <c r="C21" s="117" t="s">
        <v>132</v>
      </c>
      <c r="D21" s="117">
        <f>+'[1]PIVTBL PASTE'!B70</f>
        <v>646</v>
      </c>
      <c r="E21" s="117">
        <f>+'[1]PIVTBL PASTE'!C70</f>
        <v>644</v>
      </c>
      <c r="F21" s="117">
        <f>+'[1]PIVTBL PASTE'!D70</f>
        <v>644</v>
      </c>
      <c r="G21" s="117">
        <f>+'[1]PIVTBL PASTE'!E70</f>
        <v>12717</v>
      </c>
      <c r="H21" s="117">
        <v>2</v>
      </c>
      <c r="I21" s="109">
        <v>363.23</v>
      </c>
      <c r="J21" s="109">
        <f>+'[1]PIVTBL PASTE'!F70</f>
        <v>6350321.0800000001</v>
      </c>
      <c r="K21" s="109">
        <f t="shared" ref="K21:K24" si="15">+J21-I21</f>
        <v>6349957.8499999996</v>
      </c>
      <c r="L21" s="109">
        <f>+'[1]PIVTBL PASTE'!G70</f>
        <v>147282.54</v>
      </c>
      <c r="M21" s="109">
        <f>+'[1]PIVTBL PASTE'!H70</f>
        <v>73623</v>
      </c>
      <c r="N21" s="109">
        <f>+'[1]PIVTBL PASTE'!I70</f>
        <v>85955.7</v>
      </c>
      <c r="O21" s="109">
        <f>+'[1]PIVTBL PASTE'!J70</f>
        <v>6338024.9199999999</v>
      </c>
      <c r="P21" s="110">
        <f>M21/L21*100</f>
        <v>49.987595270966942</v>
      </c>
      <c r="Q21" s="109">
        <f>+L21*2</f>
        <v>294565.08</v>
      </c>
      <c r="R21" s="110">
        <f>+M21/Q21*100</f>
        <v>24.993797635483471</v>
      </c>
      <c r="S21" s="109">
        <f>+Q21-M21</f>
        <v>220942.08000000002</v>
      </c>
    </row>
    <row r="22" spans="1:19" x14ac:dyDescent="0.25">
      <c r="A22" s="900"/>
      <c r="B22" s="900"/>
      <c r="C22" s="117" t="s">
        <v>91</v>
      </c>
      <c r="D22" s="117">
        <f>+'[1]PIVTBL PASTE'!B71</f>
        <v>1261</v>
      </c>
      <c r="E22" s="117">
        <f>+'[1]PIVTBL PASTE'!C71</f>
        <v>1105</v>
      </c>
      <c r="F22" s="117">
        <f>+'[1]PIVTBL PASTE'!D71</f>
        <v>1134</v>
      </c>
      <c r="G22" s="117">
        <f>+'[1]PIVTBL PASTE'!E71</f>
        <v>33101</v>
      </c>
      <c r="H22" s="117">
        <v>118</v>
      </c>
      <c r="I22" s="109">
        <v>193679</v>
      </c>
      <c r="J22" s="109">
        <f>+'[1]PIVTBL PASTE'!F71</f>
        <v>911633.42</v>
      </c>
      <c r="K22" s="109">
        <f t="shared" si="15"/>
        <v>717954.42</v>
      </c>
      <c r="L22" s="109">
        <f>+'[1]PIVTBL PASTE'!G71</f>
        <v>243672.98</v>
      </c>
      <c r="M22" s="109">
        <f>+'[1]PIVTBL PASTE'!H71</f>
        <v>251194</v>
      </c>
      <c r="N22" s="109">
        <f>+'[1]PIVTBL PASTE'!I71</f>
        <v>100</v>
      </c>
      <c r="O22" s="109">
        <f>+'[1]PIVTBL PASTE'!J71</f>
        <v>904012.4</v>
      </c>
      <c r="P22" s="110">
        <f>(M22+N22)/L22*100</f>
        <v>103.12756055267185</v>
      </c>
      <c r="Q22" s="109">
        <f>+K22*20%+L22</f>
        <v>387263.86400000006</v>
      </c>
      <c r="R22" s="110">
        <f t="shared" ref="R22:R24" si="16">+M22/Q22*100</f>
        <v>64.863784967037347</v>
      </c>
      <c r="S22" s="109">
        <f>+Q22-M22-N22</f>
        <v>135969.86400000006</v>
      </c>
    </row>
    <row r="23" spans="1:19" x14ac:dyDescent="0.25">
      <c r="A23" s="900"/>
      <c r="B23" s="900"/>
      <c r="C23" s="117" t="s">
        <v>92</v>
      </c>
      <c r="D23" s="117">
        <f>+'[1]PIVTBL PASTE'!B72</f>
        <v>56</v>
      </c>
      <c r="E23" s="117">
        <f>+'[1]PIVTBL PASTE'!C72</f>
        <v>44</v>
      </c>
      <c r="F23" s="117">
        <f>+'[1]PIVTBL PASTE'!D72</f>
        <v>44</v>
      </c>
      <c r="G23" s="117">
        <f>+'[1]PIVTBL PASTE'!E72</f>
        <v>9539</v>
      </c>
      <c r="H23" s="117">
        <v>8</v>
      </c>
      <c r="I23" s="109">
        <v>17745.120000000003</v>
      </c>
      <c r="J23" s="109">
        <f>+'[1]PIVTBL PASTE'!F72</f>
        <v>27195.18</v>
      </c>
      <c r="K23" s="109">
        <f t="shared" si="15"/>
        <v>9450.0599999999977</v>
      </c>
      <c r="L23" s="109">
        <f>+'[1]PIVTBL PASTE'!G72</f>
        <v>100244</v>
      </c>
      <c r="M23" s="109">
        <f>+'[1]PIVTBL PASTE'!H72</f>
        <v>95611</v>
      </c>
      <c r="N23" s="109">
        <f>+'[1]PIVTBL PASTE'!I72</f>
        <v>13785</v>
      </c>
      <c r="O23" s="109">
        <f>+'[1]PIVTBL PASTE'!J72</f>
        <v>18043.18</v>
      </c>
      <c r="P23" s="110">
        <f t="shared" ref="P23:P24" si="17">(M23+N23)/L23*100</f>
        <v>109.12972347472167</v>
      </c>
      <c r="Q23" s="109">
        <f>+K23*20%+L23</f>
        <v>102134.012</v>
      </c>
      <c r="R23" s="110">
        <f t="shared" si="16"/>
        <v>93.613281342556093</v>
      </c>
      <c r="S23" s="109">
        <f t="shared" ref="S23:S24" si="18">+Q23-M23-N23</f>
        <v>-7261.9879999999976</v>
      </c>
    </row>
    <row r="24" spans="1:19" x14ac:dyDescent="0.25">
      <c r="A24" s="900"/>
      <c r="B24" s="900"/>
      <c r="C24" s="117" t="s">
        <v>93</v>
      </c>
      <c r="D24" s="117">
        <f>+'[1]PIVTBL PASTE'!B73</f>
        <v>16</v>
      </c>
      <c r="E24" s="117">
        <f>+'[1]PIVTBL PASTE'!C73</f>
        <v>12</v>
      </c>
      <c r="F24" s="117">
        <f>+'[1]PIVTBL PASTE'!D73</f>
        <v>12</v>
      </c>
      <c r="G24" s="117">
        <f>+'[1]PIVTBL PASTE'!E73</f>
        <v>2054</v>
      </c>
      <c r="H24" s="117">
        <v>1</v>
      </c>
      <c r="I24" s="109">
        <v>1992.37</v>
      </c>
      <c r="J24" s="109">
        <f>+'[1]PIVTBL PASTE'!F73</f>
        <v>4870.58</v>
      </c>
      <c r="K24" s="109">
        <f t="shared" si="15"/>
        <v>2878.21</v>
      </c>
      <c r="L24" s="109">
        <f>+'[1]PIVTBL PASTE'!G73</f>
        <v>23161.03</v>
      </c>
      <c r="M24" s="109">
        <f>+'[1]PIVTBL PASTE'!H73</f>
        <v>24044</v>
      </c>
      <c r="N24" s="109">
        <f>+'[1]PIVTBL PASTE'!I73</f>
        <v>-16380</v>
      </c>
      <c r="O24" s="109">
        <f>+'[1]PIVTBL PASTE'!J73</f>
        <v>20367.61</v>
      </c>
      <c r="P24" s="110">
        <f t="shared" si="17"/>
        <v>33.090065510903443</v>
      </c>
      <c r="Q24" s="109">
        <f>+K24*20%+L24</f>
        <v>23736.671999999999</v>
      </c>
      <c r="R24" s="110">
        <f t="shared" si="16"/>
        <v>101.29473921196703</v>
      </c>
      <c r="S24" s="109">
        <f t="shared" si="18"/>
        <v>16072.671999999999</v>
      </c>
    </row>
    <row r="25" spans="1:19" s="115" customFormat="1" x14ac:dyDescent="0.25">
      <c r="A25" s="897" t="s">
        <v>68</v>
      </c>
      <c r="B25" s="897"/>
      <c r="C25" s="120"/>
      <c r="D25" s="120">
        <f t="shared" ref="D25:O25" si="19">SUM(D21:D24)</f>
        <v>1979</v>
      </c>
      <c r="E25" s="120">
        <f t="shared" si="19"/>
        <v>1805</v>
      </c>
      <c r="F25" s="120">
        <f t="shared" si="19"/>
        <v>1834</v>
      </c>
      <c r="G25" s="120">
        <f t="shared" si="19"/>
        <v>57411</v>
      </c>
      <c r="H25" s="120">
        <f t="shared" si="19"/>
        <v>129</v>
      </c>
      <c r="I25" s="112">
        <f t="shared" si="19"/>
        <v>213779.72</v>
      </c>
      <c r="J25" s="112">
        <f t="shared" si="19"/>
        <v>7294020.2599999998</v>
      </c>
      <c r="K25" s="112">
        <f t="shared" si="19"/>
        <v>7080240.5399999991</v>
      </c>
      <c r="L25" s="112">
        <f t="shared" si="19"/>
        <v>514360.55000000005</v>
      </c>
      <c r="M25" s="112">
        <f t="shared" si="19"/>
        <v>444472</v>
      </c>
      <c r="N25" s="112">
        <f t="shared" si="19"/>
        <v>83460.7</v>
      </c>
      <c r="O25" s="112">
        <f t="shared" si="19"/>
        <v>7280448.1100000003</v>
      </c>
      <c r="P25" s="113">
        <f>M25/L25*100</f>
        <v>86.41253688681995</v>
      </c>
      <c r="Q25" s="112">
        <f>SUM(Q21:Q24)</f>
        <v>807699.62800000014</v>
      </c>
      <c r="R25" s="113">
        <f>+M25/Q25*100</f>
        <v>55.029367922402947</v>
      </c>
      <c r="S25" s="122">
        <f>SUM(S21:S24)</f>
        <v>365722.62800000008</v>
      </c>
    </row>
    <row r="26" spans="1:19" x14ac:dyDescent="0.25">
      <c r="A26" s="900" t="s">
        <v>235</v>
      </c>
      <c r="B26" s="900" t="s">
        <v>159</v>
      </c>
      <c r="C26" s="107" t="s">
        <v>95</v>
      </c>
      <c r="D26" s="107" t="s">
        <v>220</v>
      </c>
      <c r="E26" s="107" t="s">
        <v>140</v>
      </c>
      <c r="F26" s="107" t="s">
        <v>141</v>
      </c>
      <c r="G26" s="107" t="s">
        <v>96</v>
      </c>
      <c r="H26" s="107" t="s">
        <v>227</v>
      </c>
      <c r="I26" s="107" t="s">
        <v>228</v>
      </c>
      <c r="J26" s="107" t="s">
        <v>94</v>
      </c>
      <c r="K26" s="107" t="s">
        <v>229</v>
      </c>
      <c r="L26" s="107" t="s">
        <v>117</v>
      </c>
      <c r="M26" s="107" t="s">
        <v>230</v>
      </c>
      <c r="N26" s="107" t="s">
        <v>118</v>
      </c>
      <c r="O26" s="107" t="s">
        <v>119</v>
      </c>
      <c r="P26" s="107" t="s">
        <v>221</v>
      </c>
      <c r="Q26" s="107" t="s">
        <v>142</v>
      </c>
      <c r="R26" s="107" t="s">
        <v>143</v>
      </c>
      <c r="S26" s="123" t="s">
        <v>231</v>
      </c>
    </row>
    <row r="27" spans="1:19" x14ac:dyDescent="0.25">
      <c r="A27" s="900"/>
      <c r="B27" s="900"/>
      <c r="C27" s="117" t="s">
        <v>132</v>
      </c>
      <c r="D27" s="117">
        <f>+'[1]PIVTBL PASTE'!B90</f>
        <v>835</v>
      </c>
      <c r="E27" s="117">
        <f>+'[1]PIVTBL PASTE'!C90</f>
        <v>834</v>
      </c>
      <c r="F27" s="117">
        <f>+'[1]PIVTBL PASTE'!D90</f>
        <v>834</v>
      </c>
      <c r="G27" s="117">
        <f>+'[1]PIVTBL PASTE'!E90</f>
        <v>13849</v>
      </c>
      <c r="H27" s="117"/>
      <c r="I27" s="117"/>
      <c r="J27" s="109">
        <f>+'[1]PIVTBL PASTE'!F90</f>
        <v>8165083.5700000003</v>
      </c>
      <c r="K27" s="109">
        <f t="shared" ref="K27:K30" si="20">+J27-I27</f>
        <v>8165083.5700000003</v>
      </c>
      <c r="L27" s="109">
        <f>+'[1]PIVTBL PASTE'!G90</f>
        <v>165872.03</v>
      </c>
      <c r="M27" s="109">
        <f>+'[1]PIVTBL PASTE'!H90</f>
        <v>73979</v>
      </c>
      <c r="N27" s="109">
        <f>+'[1]PIVTBL PASTE'!I90</f>
        <v>99977.35</v>
      </c>
      <c r="O27" s="109">
        <f>+'[1]PIVTBL PASTE'!J90</f>
        <v>8156999.25</v>
      </c>
      <c r="P27" s="110">
        <f>M27/L27*100</f>
        <v>44.600044986487475</v>
      </c>
      <c r="Q27" s="109">
        <f>+L27*2</f>
        <v>331744.06</v>
      </c>
      <c r="R27" s="110">
        <f>+M27/Q27*100</f>
        <v>22.300022493243738</v>
      </c>
      <c r="S27" s="109">
        <f>+Q27-M27</f>
        <v>257765.06</v>
      </c>
    </row>
    <row r="28" spans="1:19" x14ac:dyDescent="0.25">
      <c r="A28" s="900"/>
      <c r="B28" s="900"/>
      <c r="C28" s="117" t="s">
        <v>91</v>
      </c>
      <c r="D28" s="117">
        <f>+'[1]PIVTBL PASTE'!B91</f>
        <v>1347</v>
      </c>
      <c r="E28" s="117">
        <f>+'[1]PIVTBL PASTE'!C91</f>
        <v>1163</v>
      </c>
      <c r="F28" s="117">
        <f>+'[1]PIVTBL PASTE'!D91</f>
        <v>1193</v>
      </c>
      <c r="G28" s="117">
        <f>+'[1]PIVTBL PASTE'!E91</f>
        <v>33704</v>
      </c>
      <c r="H28" s="117">
        <v>149</v>
      </c>
      <c r="I28" s="109">
        <v>98219.670000000013</v>
      </c>
      <c r="J28" s="109">
        <f>+'[1]PIVTBL PASTE'!F91</f>
        <v>649143.41999999993</v>
      </c>
      <c r="K28" s="109">
        <f t="shared" si="20"/>
        <v>550923.74999999988</v>
      </c>
      <c r="L28" s="109">
        <f>+'[1]PIVTBL PASTE'!G91</f>
        <v>256248.02</v>
      </c>
      <c r="M28" s="109">
        <f>+'[1]PIVTBL PASTE'!H91</f>
        <v>272974</v>
      </c>
      <c r="N28" s="109">
        <f>+'[1]PIVTBL PASTE'!I91</f>
        <v>0</v>
      </c>
      <c r="O28" s="109">
        <f>+'[1]PIVTBL PASTE'!J91</f>
        <v>632417.43999999994</v>
      </c>
      <c r="P28" s="110">
        <f>(M28+N28)/L28*100</f>
        <v>106.52726214235724</v>
      </c>
      <c r="Q28" s="109">
        <f>+K28*20%+L28</f>
        <v>366432.76999999996</v>
      </c>
      <c r="R28" s="110">
        <f t="shared" ref="R28:R30" si="21">+M28/Q28*100</f>
        <v>74.494974889936856</v>
      </c>
      <c r="S28" s="109">
        <f>+Q28-M28-N28</f>
        <v>93458.76999999996</v>
      </c>
    </row>
    <row r="29" spans="1:19" x14ac:dyDescent="0.25">
      <c r="A29" s="900"/>
      <c r="B29" s="900"/>
      <c r="C29" s="117" t="s">
        <v>92</v>
      </c>
      <c r="D29" s="117">
        <f>+'[1]PIVTBL PASTE'!B92</f>
        <v>161</v>
      </c>
      <c r="E29" s="117">
        <f>+'[1]PIVTBL PASTE'!C92</f>
        <v>145</v>
      </c>
      <c r="F29" s="117">
        <f>+'[1]PIVTBL PASTE'!D92</f>
        <v>147</v>
      </c>
      <c r="G29" s="117">
        <f>+'[1]PIVTBL PASTE'!E92</f>
        <v>11204</v>
      </c>
      <c r="H29" s="117">
        <v>12</v>
      </c>
      <c r="I29" s="109">
        <v>25389.270000000004</v>
      </c>
      <c r="J29" s="109">
        <f>+'[1]PIVTBL PASTE'!F92</f>
        <v>151640.98000000001</v>
      </c>
      <c r="K29" s="109">
        <f t="shared" si="20"/>
        <v>126251.71</v>
      </c>
      <c r="L29" s="109">
        <f>+'[1]PIVTBL PASTE'!G92</f>
        <v>127675.45000000001</v>
      </c>
      <c r="M29" s="109">
        <f>+'[1]PIVTBL PASTE'!H92</f>
        <v>128670</v>
      </c>
      <c r="N29" s="109">
        <f>+'[1]PIVTBL PASTE'!I92</f>
        <v>1735.35</v>
      </c>
      <c r="O29" s="109">
        <f>+'[1]PIVTBL PASTE'!J92</f>
        <v>148911.07999999999</v>
      </c>
      <c r="P29" s="110">
        <f t="shared" ref="P29:P30" si="22">(M29+N29)/L29*100</f>
        <v>102.13815576917879</v>
      </c>
      <c r="Q29" s="109">
        <f>+K29*20%+L29</f>
        <v>152925.79200000002</v>
      </c>
      <c r="R29" s="110">
        <f t="shared" si="21"/>
        <v>84.138848206847925</v>
      </c>
      <c r="S29" s="109">
        <f t="shared" ref="S29:S30" si="23">+Q29-M29-N29</f>
        <v>22520.442000000017</v>
      </c>
    </row>
    <row r="30" spans="1:19" x14ac:dyDescent="0.25">
      <c r="A30" s="900"/>
      <c r="B30" s="900"/>
      <c r="C30" s="117" t="s">
        <v>93</v>
      </c>
      <c r="D30" s="117">
        <f>+'[1]PIVTBL PASTE'!B93</f>
        <v>20</v>
      </c>
      <c r="E30" s="117">
        <f>+'[1]PIVTBL PASTE'!C93</f>
        <v>8</v>
      </c>
      <c r="F30" s="117">
        <f>+'[1]PIVTBL PASTE'!D93</f>
        <v>9</v>
      </c>
      <c r="G30" s="117">
        <f>+'[1]PIVTBL PASTE'!E93</f>
        <v>2386</v>
      </c>
      <c r="H30" s="117"/>
      <c r="I30" s="117"/>
      <c r="J30" s="109">
        <f>+'[1]PIVTBL PASTE'!F93</f>
        <v>-3486.76</v>
      </c>
      <c r="K30" s="109">
        <f t="shared" si="20"/>
        <v>-3486.76</v>
      </c>
      <c r="L30" s="109">
        <f>+'[1]PIVTBL PASTE'!G93</f>
        <v>23421</v>
      </c>
      <c r="M30" s="109">
        <f>+'[1]PIVTBL PASTE'!H93</f>
        <v>22557</v>
      </c>
      <c r="N30" s="109">
        <f>+'[1]PIVTBL PASTE'!I93</f>
        <v>2758</v>
      </c>
      <c r="O30" s="109">
        <f>+'[1]PIVTBL PASTE'!J93</f>
        <v>-5380.76</v>
      </c>
      <c r="P30" s="110">
        <f t="shared" si="22"/>
        <v>108.08675974552753</v>
      </c>
      <c r="Q30" s="109">
        <f>+K30*20%+L30</f>
        <v>22723.648000000001</v>
      </c>
      <c r="R30" s="110">
        <f t="shared" si="21"/>
        <v>99.266631836578341</v>
      </c>
      <c r="S30" s="109">
        <f t="shared" si="23"/>
        <v>-2591.351999999999</v>
      </c>
    </row>
    <row r="31" spans="1:19" s="115" customFormat="1" x14ac:dyDescent="0.25">
      <c r="A31" s="897" t="s">
        <v>68</v>
      </c>
      <c r="B31" s="897"/>
      <c r="C31" s="120"/>
      <c r="D31" s="120">
        <f t="shared" ref="D31:O31" si="24">SUM(D27:D30)</f>
        <v>2363</v>
      </c>
      <c r="E31" s="120">
        <f t="shared" si="24"/>
        <v>2150</v>
      </c>
      <c r="F31" s="120">
        <f t="shared" si="24"/>
        <v>2183</v>
      </c>
      <c r="G31" s="120">
        <f t="shared" si="24"/>
        <v>61143</v>
      </c>
      <c r="H31" s="120">
        <f t="shared" si="24"/>
        <v>161</v>
      </c>
      <c r="I31" s="112">
        <f t="shared" si="24"/>
        <v>123608.94000000002</v>
      </c>
      <c r="J31" s="112">
        <f t="shared" si="24"/>
        <v>8962381.2100000009</v>
      </c>
      <c r="K31" s="112">
        <f t="shared" si="24"/>
        <v>8838772.2700000014</v>
      </c>
      <c r="L31" s="112">
        <f t="shared" si="24"/>
        <v>573216.5</v>
      </c>
      <c r="M31" s="112">
        <f t="shared" si="24"/>
        <v>498180</v>
      </c>
      <c r="N31" s="112">
        <f t="shared" si="24"/>
        <v>104470.70000000001</v>
      </c>
      <c r="O31" s="112">
        <f t="shared" si="24"/>
        <v>8932947.0099999998</v>
      </c>
      <c r="P31" s="113">
        <f>M31/L31*100</f>
        <v>86.909570816611165</v>
      </c>
      <c r="Q31" s="112">
        <f>SUM(Q27:Q30)</f>
        <v>873826.27</v>
      </c>
      <c r="R31" s="113">
        <f>+M31/Q31*100</f>
        <v>57.011332470011453</v>
      </c>
      <c r="S31" s="122">
        <f>SUM(S27:S30)</f>
        <v>371152.92</v>
      </c>
    </row>
    <row r="32" spans="1:19" x14ac:dyDescent="0.25">
      <c r="A32" s="900" t="s">
        <v>158</v>
      </c>
      <c r="B32" s="900" t="s">
        <v>160</v>
      </c>
      <c r="C32" s="107" t="s">
        <v>95</v>
      </c>
      <c r="D32" s="107" t="s">
        <v>220</v>
      </c>
      <c r="E32" s="107" t="s">
        <v>140</v>
      </c>
      <c r="F32" s="107" t="s">
        <v>141</v>
      </c>
      <c r="G32" s="107" t="s">
        <v>96</v>
      </c>
      <c r="H32" s="107" t="s">
        <v>227</v>
      </c>
      <c r="I32" s="107" t="s">
        <v>228</v>
      </c>
      <c r="J32" s="107" t="s">
        <v>94</v>
      </c>
      <c r="K32" s="107" t="s">
        <v>229</v>
      </c>
      <c r="L32" s="107" t="s">
        <v>117</v>
      </c>
      <c r="M32" s="107" t="s">
        <v>230</v>
      </c>
      <c r="N32" s="107" t="s">
        <v>118</v>
      </c>
      <c r="O32" s="107" t="s">
        <v>119</v>
      </c>
      <c r="P32" s="107" t="s">
        <v>221</v>
      </c>
      <c r="Q32" s="107" t="s">
        <v>142</v>
      </c>
      <c r="R32" s="107" t="s">
        <v>143</v>
      </c>
      <c r="S32" s="123" t="s">
        <v>231</v>
      </c>
    </row>
    <row r="33" spans="1:19" x14ac:dyDescent="0.25">
      <c r="A33" s="900"/>
      <c r="B33" s="900"/>
      <c r="C33" s="117" t="s">
        <v>132</v>
      </c>
      <c r="D33" s="117">
        <f>+'[1]PIVTBL PASTE'!B95</f>
        <v>562</v>
      </c>
      <c r="E33" s="117">
        <f>+'[1]PIVTBL PASTE'!C95</f>
        <v>562</v>
      </c>
      <c r="F33" s="117">
        <f>+'[1]PIVTBL PASTE'!D95</f>
        <v>562</v>
      </c>
      <c r="G33" s="117">
        <f>+'[1]PIVTBL PASTE'!E95</f>
        <v>13340</v>
      </c>
      <c r="H33" s="117"/>
      <c r="I33" s="117"/>
      <c r="J33" s="109">
        <f>+'[1]PIVTBL PASTE'!F95</f>
        <v>3478976.48</v>
      </c>
      <c r="K33" s="109">
        <f t="shared" ref="K33:K36" si="25">+J33-I33</f>
        <v>3478976.48</v>
      </c>
      <c r="L33" s="109">
        <f>+'[1]PIVTBL PASTE'!G95</f>
        <v>124770.96</v>
      </c>
      <c r="M33" s="109">
        <f>+'[1]PIVTBL PASTE'!H95</f>
        <v>58079</v>
      </c>
      <c r="N33" s="109">
        <f>+'[1]PIVTBL PASTE'!I95</f>
        <v>82716.77</v>
      </c>
      <c r="O33" s="109">
        <f>+'[1]PIVTBL PASTE'!J95</f>
        <v>3462951.67</v>
      </c>
      <c r="P33" s="110">
        <f>M33/L33*100</f>
        <v>46.548491732371055</v>
      </c>
      <c r="Q33" s="109">
        <f>+L33*2</f>
        <v>249541.92</v>
      </c>
      <c r="R33" s="110">
        <f>+M33/Q33*100</f>
        <v>23.274245866185527</v>
      </c>
      <c r="S33" s="109">
        <f>+Q33-M33</f>
        <v>191462.92</v>
      </c>
    </row>
    <row r="34" spans="1:19" x14ac:dyDescent="0.25">
      <c r="A34" s="900"/>
      <c r="B34" s="900"/>
      <c r="C34" s="117" t="s">
        <v>91</v>
      </c>
      <c r="D34" s="117">
        <f>+'[1]PIVTBL PASTE'!B96</f>
        <v>1097</v>
      </c>
      <c r="E34" s="117">
        <f>+'[1]PIVTBL PASTE'!C96</f>
        <v>959</v>
      </c>
      <c r="F34" s="117">
        <f>+'[1]PIVTBL PASTE'!D96</f>
        <v>984</v>
      </c>
      <c r="G34" s="117">
        <f>+'[1]PIVTBL PASTE'!E96</f>
        <v>27076</v>
      </c>
      <c r="H34" s="117">
        <v>106</v>
      </c>
      <c r="I34" s="109">
        <v>30016</v>
      </c>
      <c r="J34" s="109">
        <f>+'[1]PIVTBL PASTE'!F96</f>
        <v>551756.24</v>
      </c>
      <c r="K34" s="109">
        <f t="shared" si="25"/>
        <v>521740.24</v>
      </c>
      <c r="L34" s="109">
        <f>+'[1]PIVTBL PASTE'!G96</f>
        <v>200139</v>
      </c>
      <c r="M34" s="109">
        <f>+'[1]PIVTBL PASTE'!H96</f>
        <v>203550</v>
      </c>
      <c r="N34" s="109">
        <f>+'[1]PIVTBL PASTE'!I96</f>
        <v>150</v>
      </c>
      <c r="O34" s="109">
        <f>+'[1]PIVTBL PASTE'!J96</f>
        <v>548195.24</v>
      </c>
      <c r="P34" s="110">
        <f>(M34+N34)/L34*100</f>
        <v>101.77926341192871</v>
      </c>
      <c r="Q34" s="109">
        <f>+K34*20%+L34</f>
        <v>304487.04800000001</v>
      </c>
      <c r="R34" s="110">
        <f t="shared" ref="R34:R36" si="26">+M34/Q34*100</f>
        <v>66.850134131156864</v>
      </c>
      <c r="S34" s="109">
        <f>+Q34-M34-N34</f>
        <v>100787.04800000001</v>
      </c>
    </row>
    <row r="35" spans="1:19" x14ac:dyDescent="0.25">
      <c r="A35" s="900"/>
      <c r="B35" s="900"/>
      <c r="C35" s="117" t="s">
        <v>92</v>
      </c>
      <c r="D35" s="117">
        <f>+'[1]PIVTBL PASTE'!B97</f>
        <v>51</v>
      </c>
      <c r="E35" s="117">
        <f>+'[1]PIVTBL PASTE'!C97</f>
        <v>35</v>
      </c>
      <c r="F35" s="117">
        <f>+'[1]PIVTBL PASTE'!D97</f>
        <v>38</v>
      </c>
      <c r="G35" s="117">
        <f>+'[1]PIVTBL PASTE'!E97</f>
        <v>6570</v>
      </c>
      <c r="H35" s="117">
        <v>13</v>
      </c>
      <c r="I35" s="109">
        <v>35286</v>
      </c>
      <c r="J35" s="109">
        <f>+'[1]PIVTBL PASTE'!F97</f>
        <v>53864.639999999999</v>
      </c>
      <c r="K35" s="109">
        <f t="shared" si="25"/>
        <v>18578.64</v>
      </c>
      <c r="L35" s="109">
        <f>+'[1]PIVTBL PASTE'!G97</f>
        <v>70475</v>
      </c>
      <c r="M35" s="109">
        <f>+'[1]PIVTBL PASTE'!H97</f>
        <v>52036</v>
      </c>
      <c r="N35" s="109">
        <f>+'[1]PIVTBL PASTE'!I97</f>
        <v>0</v>
      </c>
      <c r="O35" s="109">
        <f>+'[1]PIVTBL PASTE'!J97</f>
        <v>72303.64</v>
      </c>
      <c r="P35" s="110">
        <f t="shared" ref="P35:P36" si="27">(M35+N35)/L35*100</f>
        <v>73.836112096488122</v>
      </c>
      <c r="Q35" s="109">
        <f>+K35*20%+L35</f>
        <v>74190.728000000003</v>
      </c>
      <c r="R35" s="110">
        <f t="shared" si="26"/>
        <v>70.138144486195088</v>
      </c>
      <c r="S35" s="109">
        <f t="shared" ref="S35:S36" si="28">+Q35-M35-N35</f>
        <v>22154.728000000003</v>
      </c>
    </row>
    <row r="36" spans="1:19" x14ac:dyDescent="0.25">
      <c r="A36" s="900"/>
      <c r="B36" s="900"/>
      <c r="C36" s="117" t="s">
        <v>93</v>
      </c>
      <c r="D36" s="117">
        <f>+'[1]PIVTBL PASTE'!B98</f>
        <v>14</v>
      </c>
      <c r="E36" s="117">
        <f>+'[1]PIVTBL PASTE'!C98</f>
        <v>12</v>
      </c>
      <c r="F36" s="117">
        <f>+'[1]PIVTBL PASTE'!D98</f>
        <v>12</v>
      </c>
      <c r="G36" s="117">
        <f>+'[1]PIVTBL PASTE'!E98</f>
        <v>20047</v>
      </c>
      <c r="H36" s="117">
        <v>1</v>
      </c>
      <c r="I36" s="109">
        <v>5462.51</v>
      </c>
      <c r="J36" s="109">
        <f>+'[1]PIVTBL PASTE'!F98</f>
        <v>10544.51</v>
      </c>
      <c r="K36" s="109">
        <f t="shared" si="25"/>
        <v>5082</v>
      </c>
      <c r="L36" s="109">
        <f>+'[1]PIVTBL PASTE'!G98</f>
        <v>162788</v>
      </c>
      <c r="M36" s="109">
        <f>+'[1]PIVTBL PASTE'!H98</f>
        <v>162961</v>
      </c>
      <c r="N36" s="109">
        <f>+'[1]PIVTBL PASTE'!I98</f>
        <v>0</v>
      </c>
      <c r="O36" s="109">
        <f>+'[1]PIVTBL PASTE'!J98</f>
        <v>10371.51</v>
      </c>
      <c r="P36" s="110">
        <f t="shared" si="27"/>
        <v>100.10627318967001</v>
      </c>
      <c r="Q36" s="109">
        <f>+K36*20%+L36</f>
        <v>163804.4</v>
      </c>
      <c r="R36" s="110">
        <f t="shared" si="26"/>
        <v>99.485117615888214</v>
      </c>
      <c r="S36" s="109">
        <f t="shared" si="28"/>
        <v>843.39999999999418</v>
      </c>
    </row>
    <row r="37" spans="1:19" s="115" customFormat="1" x14ac:dyDescent="0.25">
      <c r="A37" s="897" t="s">
        <v>68</v>
      </c>
      <c r="B37" s="897"/>
      <c r="C37" s="120"/>
      <c r="D37" s="120">
        <f t="shared" ref="D37:O37" si="29">SUM(D33:D36)</f>
        <v>1724</v>
      </c>
      <c r="E37" s="120">
        <f t="shared" si="29"/>
        <v>1568</v>
      </c>
      <c r="F37" s="120">
        <f t="shared" si="29"/>
        <v>1596</v>
      </c>
      <c r="G37" s="120">
        <f t="shared" si="29"/>
        <v>67033</v>
      </c>
      <c r="H37" s="120">
        <f t="shared" si="29"/>
        <v>120</v>
      </c>
      <c r="I37" s="112">
        <f t="shared" si="29"/>
        <v>70764.509999999995</v>
      </c>
      <c r="J37" s="112">
        <f t="shared" si="29"/>
        <v>4095141.8699999996</v>
      </c>
      <c r="K37" s="112">
        <f t="shared" si="29"/>
        <v>4024377.36</v>
      </c>
      <c r="L37" s="112">
        <f t="shared" si="29"/>
        <v>558172.96</v>
      </c>
      <c r="M37" s="112">
        <f t="shared" si="29"/>
        <v>476626</v>
      </c>
      <c r="N37" s="112">
        <f t="shared" si="29"/>
        <v>82866.77</v>
      </c>
      <c r="O37" s="112">
        <f t="shared" si="29"/>
        <v>4093822.06</v>
      </c>
      <c r="P37" s="113">
        <f>M37/L37*100</f>
        <v>85.390377921567534</v>
      </c>
      <c r="Q37" s="112">
        <f>SUM(Q33:Q36)</f>
        <v>792024.09600000002</v>
      </c>
      <c r="R37" s="113">
        <f>+M37/Q37*100</f>
        <v>60.178219628307872</v>
      </c>
      <c r="S37" s="122">
        <f>SUM(S33:S36)</f>
        <v>315248.09600000002</v>
      </c>
    </row>
    <row r="43" spans="1:19" x14ac:dyDescent="0.25">
      <c r="A43" s="116" t="s">
        <v>234</v>
      </c>
      <c r="D43" s="111">
        <f>+D7+D13+D19+D25+D31+D37</f>
        <v>11441</v>
      </c>
      <c r="E43" s="111">
        <f t="shared" ref="E43:S43" si="30">+E7+E13+E19+E25+E31+E37</f>
        <v>10488</v>
      </c>
      <c r="F43" s="111">
        <f t="shared" si="30"/>
        <v>10628</v>
      </c>
      <c r="G43" s="111">
        <f t="shared" si="30"/>
        <v>312991</v>
      </c>
      <c r="H43" s="111">
        <f t="shared" si="30"/>
        <v>747</v>
      </c>
      <c r="I43" s="111">
        <f t="shared" si="30"/>
        <v>883107.21</v>
      </c>
      <c r="J43" s="111">
        <f t="shared" si="30"/>
        <v>33765444.350000001</v>
      </c>
      <c r="K43" s="111">
        <f t="shared" si="30"/>
        <v>32882337.140000001</v>
      </c>
      <c r="L43" s="111">
        <f t="shared" si="30"/>
        <v>2786989.87</v>
      </c>
      <c r="M43" s="111">
        <f t="shared" si="30"/>
        <v>2337764</v>
      </c>
      <c r="N43" s="111">
        <f t="shared" si="30"/>
        <v>603246.70000000007</v>
      </c>
      <c r="O43" s="111">
        <f t="shared" si="30"/>
        <v>33611423.520000003</v>
      </c>
      <c r="P43" s="111">
        <f t="shared" si="30"/>
        <v>489.98869451212317</v>
      </c>
      <c r="Q43" s="111">
        <f t="shared" si="30"/>
        <v>4379524.8660000004</v>
      </c>
      <c r="R43" s="111">
        <f t="shared" si="30"/>
        <v>309.1574274231009</v>
      </c>
      <c r="S43" s="111">
        <f t="shared" si="30"/>
        <v>2039212.5159999998</v>
      </c>
    </row>
    <row r="49" spans="1:2" x14ac:dyDescent="0.25">
      <c r="A49" s="111"/>
      <c r="B49" s="111"/>
    </row>
    <row r="65" spans="1:2" x14ac:dyDescent="0.25">
      <c r="A65" s="111"/>
      <c r="B65" s="111"/>
    </row>
    <row r="66" spans="1:2" x14ac:dyDescent="0.25">
      <c r="A66" s="111"/>
      <c r="B66" s="111"/>
    </row>
    <row r="67" spans="1:2" x14ac:dyDescent="0.25">
      <c r="A67" s="111"/>
      <c r="B67" s="111"/>
    </row>
    <row r="68" spans="1:2" x14ac:dyDescent="0.25">
      <c r="A68" s="111"/>
      <c r="B68" s="111"/>
    </row>
    <row r="69" spans="1:2" x14ac:dyDescent="0.25">
      <c r="A69" s="111"/>
      <c r="B69" s="111"/>
    </row>
    <row r="70" spans="1:2" x14ac:dyDescent="0.25">
      <c r="A70" s="111"/>
      <c r="B70" s="111"/>
    </row>
    <row r="71" spans="1:2" x14ac:dyDescent="0.25">
      <c r="A71" s="111"/>
      <c r="B71" s="111"/>
    </row>
    <row r="72" spans="1:2" x14ac:dyDescent="0.25">
      <c r="A72" s="111"/>
      <c r="B72" s="111"/>
    </row>
    <row r="73" spans="1:2" x14ac:dyDescent="0.25">
      <c r="A73" s="111"/>
      <c r="B73" s="111"/>
    </row>
    <row r="74" spans="1:2" x14ac:dyDescent="0.25">
      <c r="A74" s="111"/>
      <c r="B74" s="111"/>
    </row>
    <row r="75" spans="1:2" x14ac:dyDescent="0.25">
      <c r="A75" s="111"/>
      <c r="B75" s="111"/>
    </row>
    <row r="76" spans="1:2" x14ac:dyDescent="0.25">
      <c r="A76" s="111"/>
      <c r="B76" s="111"/>
    </row>
    <row r="77" spans="1:2" x14ac:dyDescent="0.25">
      <c r="A77" s="111"/>
      <c r="B77" s="111"/>
    </row>
    <row r="78" spans="1:2" x14ac:dyDescent="0.25">
      <c r="A78" s="111"/>
      <c r="B78" s="111"/>
    </row>
    <row r="79" spans="1:2" x14ac:dyDescent="0.25">
      <c r="A79" s="111"/>
      <c r="B79" s="111"/>
    </row>
    <row r="80" spans="1:2" x14ac:dyDescent="0.25">
      <c r="A80" s="111"/>
      <c r="B80" s="111"/>
    </row>
    <row r="81" spans="1:2" x14ac:dyDescent="0.25">
      <c r="A81" s="111"/>
      <c r="B81" s="111"/>
    </row>
    <row r="82" spans="1:2" x14ac:dyDescent="0.25">
      <c r="A82" s="111"/>
      <c r="B82" s="111"/>
    </row>
    <row r="83" spans="1:2" x14ac:dyDescent="0.25">
      <c r="A83" s="111"/>
      <c r="B83" s="111"/>
    </row>
    <row r="84" spans="1:2" x14ac:dyDescent="0.25">
      <c r="A84" s="111"/>
      <c r="B84" s="111"/>
    </row>
    <row r="85" spans="1:2" x14ac:dyDescent="0.25">
      <c r="A85" s="111"/>
      <c r="B85" s="111"/>
    </row>
    <row r="86" spans="1:2" x14ac:dyDescent="0.25">
      <c r="A86" s="111"/>
      <c r="B86" s="111"/>
    </row>
    <row r="87" spans="1:2" x14ac:dyDescent="0.25">
      <c r="A87" s="111"/>
      <c r="B87" s="111"/>
    </row>
    <row r="88" spans="1:2" x14ac:dyDescent="0.25">
      <c r="A88" s="111"/>
      <c r="B88" s="111"/>
    </row>
    <row r="89" spans="1:2" x14ac:dyDescent="0.25">
      <c r="A89" s="111"/>
      <c r="B89" s="111"/>
    </row>
    <row r="90" spans="1:2" x14ac:dyDescent="0.25">
      <c r="A90" s="111"/>
      <c r="B90" s="111"/>
    </row>
    <row r="91" spans="1:2" x14ac:dyDescent="0.25">
      <c r="A91" s="111"/>
      <c r="B91" s="111"/>
    </row>
    <row r="92" spans="1:2" x14ac:dyDescent="0.25">
      <c r="A92" s="111"/>
      <c r="B92" s="111"/>
    </row>
    <row r="93" spans="1:2" x14ac:dyDescent="0.25">
      <c r="A93" s="111"/>
      <c r="B93" s="111"/>
    </row>
    <row r="94" spans="1:2" x14ac:dyDescent="0.25">
      <c r="A94" s="111"/>
      <c r="B94" s="111"/>
    </row>
    <row r="95" spans="1:2" x14ac:dyDescent="0.25">
      <c r="A95" s="111"/>
      <c r="B95" s="111"/>
    </row>
    <row r="96" spans="1:2" x14ac:dyDescent="0.25">
      <c r="A96" s="111"/>
      <c r="B96" s="111"/>
    </row>
    <row r="97" spans="1:2" x14ac:dyDescent="0.25">
      <c r="A97" s="111"/>
      <c r="B97" s="111"/>
    </row>
    <row r="98" spans="1:2" x14ac:dyDescent="0.25">
      <c r="A98" s="111"/>
      <c r="B98" s="111"/>
    </row>
    <row r="99" spans="1:2" x14ac:dyDescent="0.25">
      <c r="A99" s="111"/>
      <c r="B99" s="111"/>
    </row>
    <row r="100" spans="1:2" x14ac:dyDescent="0.25">
      <c r="A100" s="111"/>
      <c r="B100" s="111"/>
    </row>
    <row r="101" spans="1:2" x14ac:dyDescent="0.25">
      <c r="A101" s="111"/>
      <c r="B101" s="111"/>
    </row>
    <row r="102" spans="1:2" x14ac:dyDescent="0.25">
      <c r="A102" s="111"/>
      <c r="B102" s="111"/>
    </row>
    <row r="103" spans="1:2" x14ac:dyDescent="0.25">
      <c r="A103" s="111"/>
      <c r="B103" s="111"/>
    </row>
    <row r="104" spans="1:2" x14ac:dyDescent="0.25">
      <c r="A104" s="111"/>
      <c r="B104" s="111"/>
    </row>
    <row r="105" spans="1:2" x14ac:dyDescent="0.25">
      <c r="A105" s="111"/>
      <c r="B105" s="111"/>
    </row>
    <row r="106" spans="1:2" x14ac:dyDescent="0.25">
      <c r="A106" s="111"/>
      <c r="B106" s="111"/>
    </row>
    <row r="107" spans="1:2" x14ac:dyDescent="0.25">
      <c r="A107" s="111"/>
      <c r="B107" s="111"/>
    </row>
    <row r="108" spans="1:2" x14ac:dyDescent="0.25">
      <c r="A108" s="111"/>
      <c r="B108" s="111"/>
    </row>
    <row r="109" spans="1:2" x14ac:dyDescent="0.25">
      <c r="A109" s="111"/>
      <c r="B109" s="111"/>
    </row>
    <row r="110" spans="1:2" x14ac:dyDescent="0.25">
      <c r="A110" s="111"/>
      <c r="B110" s="111"/>
    </row>
    <row r="111" spans="1:2" x14ac:dyDescent="0.25">
      <c r="A111" s="111"/>
      <c r="B111" s="111"/>
    </row>
    <row r="112" spans="1:2" x14ac:dyDescent="0.25">
      <c r="A112" s="111"/>
      <c r="B112" s="111"/>
    </row>
    <row r="113" spans="1:2" x14ac:dyDescent="0.25">
      <c r="A113" s="111"/>
      <c r="B113" s="111"/>
    </row>
    <row r="114" spans="1:2" x14ac:dyDescent="0.25">
      <c r="A114" s="111"/>
      <c r="B114" s="111"/>
    </row>
    <row r="115" spans="1:2" x14ac:dyDescent="0.25">
      <c r="A115" s="111"/>
      <c r="B115" s="111"/>
    </row>
    <row r="116" spans="1:2" x14ac:dyDescent="0.25">
      <c r="A116" s="111"/>
      <c r="B116" s="111"/>
    </row>
    <row r="117" spans="1:2" x14ac:dyDescent="0.25">
      <c r="A117" s="111"/>
      <c r="B117" s="111"/>
    </row>
    <row r="118" spans="1:2" x14ac:dyDescent="0.25">
      <c r="A118" s="111"/>
      <c r="B118" s="111"/>
    </row>
    <row r="119" spans="1:2" x14ac:dyDescent="0.25">
      <c r="A119" s="111"/>
      <c r="B119" s="111"/>
    </row>
    <row r="120" spans="1:2" x14ac:dyDescent="0.25">
      <c r="A120" s="111"/>
      <c r="B120" s="111"/>
    </row>
    <row r="121" spans="1:2" x14ac:dyDescent="0.25">
      <c r="A121" s="111"/>
      <c r="B121" s="111"/>
    </row>
    <row r="122" spans="1:2" x14ac:dyDescent="0.25">
      <c r="A122" s="111"/>
      <c r="B122" s="111"/>
    </row>
    <row r="123" spans="1:2" x14ac:dyDescent="0.25">
      <c r="A123" s="111"/>
      <c r="B123" s="111"/>
    </row>
    <row r="124" spans="1:2" x14ac:dyDescent="0.25">
      <c r="A124" s="111"/>
      <c r="B124" s="111"/>
    </row>
    <row r="125" spans="1:2" x14ac:dyDescent="0.25">
      <c r="A125" s="111"/>
      <c r="B125" s="111"/>
    </row>
    <row r="126" spans="1:2" x14ac:dyDescent="0.25">
      <c r="A126" s="111"/>
      <c r="B126" s="111"/>
    </row>
    <row r="127" spans="1:2" x14ac:dyDescent="0.25">
      <c r="A127" s="111"/>
      <c r="B127" s="111"/>
    </row>
    <row r="128" spans="1:2" x14ac:dyDescent="0.25">
      <c r="A128" s="111"/>
      <c r="B128" s="111"/>
    </row>
    <row r="129" spans="1:2" x14ac:dyDescent="0.25">
      <c r="A129" s="111"/>
      <c r="B129" s="111"/>
    </row>
    <row r="130" spans="1:2" x14ac:dyDescent="0.25">
      <c r="A130" s="111"/>
      <c r="B130" s="111"/>
    </row>
    <row r="131" spans="1:2" x14ac:dyDescent="0.25">
      <c r="A131" s="111"/>
      <c r="B131" s="111"/>
    </row>
    <row r="132" spans="1:2" x14ac:dyDescent="0.25">
      <c r="A132" s="111"/>
      <c r="B132" s="111"/>
    </row>
    <row r="133" spans="1:2" x14ac:dyDescent="0.25">
      <c r="A133" s="111"/>
      <c r="B133" s="111"/>
    </row>
    <row r="134" spans="1:2" x14ac:dyDescent="0.25">
      <c r="A134" s="111"/>
      <c r="B134" s="111"/>
    </row>
    <row r="135" spans="1:2" x14ac:dyDescent="0.25">
      <c r="A135" s="111"/>
      <c r="B135" s="111"/>
    </row>
    <row r="136" spans="1:2" x14ac:dyDescent="0.25">
      <c r="A136" s="111"/>
      <c r="B136" s="111"/>
    </row>
    <row r="137" spans="1:2" x14ac:dyDescent="0.25">
      <c r="A137" s="111"/>
      <c r="B137" s="111"/>
    </row>
    <row r="138" spans="1:2" x14ac:dyDescent="0.25">
      <c r="A138" s="111"/>
      <c r="B138" s="111"/>
    </row>
    <row r="139" spans="1:2" x14ac:dyDescent="0.25">
      <c r="A139" s="111"/>
      <c r="B139" s="111"/>
    </row>
    <row r="140" spans="1:2" x14ac:dyDescent="0.25">
      <c r="A140" s="111"/>
      <c r="B140" s="111"/>
    </row>
    <row r="141" spans="1:2" x14ac:dyDescent="0.25">
      <c r="A141" s="111"/>
      <c r="B141" s="111"/>
    </row>
    <row r="142" spans="1:2" x14ac:dyDescent="0.25">
      <c r="A142" s="111"/>
      <c r="B142" s="111"/>
    </row>
    <row r="143" spans="1:2" x14ac:dyDescent="0.25">
      <c r="A143" s="111"/>
      <c r="B143" s="111"/>
    </row>
    <row r="144" spans="1:2" x14ac:dyDescent="0.25">
      <c r="A144" s="111"/>
      <c r="B144" s="111"/>
    </row>
    <row r="145" spans="1:2" x14ac:dyDescent="0.25">
      <c r="A145" s="111"/>
      <c r="B145" s="111"/>
    </row>
    <row r="146" spans="1:2" x14ac:dyDescent="0.25">
      <c r="A146" s="111"/>
      <c r="B146" s="111"/>
    </row>
    <row r="147" spans="1:2" x14ac:dyDescent="0.25">
      <c r="A147" s="111"/>
      <c r="B147" s="111"/>
    </row>
    <row r="148" spans="1:2" x14ac:dyDescent="0.25">
      <c r="A148" s="111"/>
      <c r="B148" s="111"/>
    </row>
    <row r="149" spans="1:2" x14ac:dyDescent="0.25">
      <c r="A149" s="111"/>
      <c r="B149" s="111"/>
    </row>
    <row r="150" spans="1:2" x14ac:dyDescent="0.25">
      <c r="A150" s="111"/>
      <c r="B150" s="111"/>
    </row>
    <row r="151" spans="1:2" x14ac:dyDescent="0.25">
      <c r="A151" s="111"/>
      <c r="B151" s="111"/>
    </row>
    <row r="152" spans="1:2" x14ac:dyDescent="0.25">
      <c r="A152" s="111"/>
      <c r="B152" s="111"/>
    </row>
    <row r="153" spans="1:2" x14ac:dyDescent="0.25">
      <c r="A153" s="111"/>
      <c r="B153" s="111"/>
    </row>
    <row r="154" spans="1:2" x14ac:dyDescent="0.25">
      <c r="A154" s="111"/>
      <c r="B154" s="111"/>
    </row>
    <row r="155" spans="1:2" x14ac:dyDescent="0.25">
      <c r="A155" s="111"/>
      <c r="B155" s="111"/>
    </row>
    <row r="156" spans="1:2" x14ac:dyDescent="0.25">
      <c r="A156" s="111"/>
      <c r="B156" s="111"/>
    </row>
    <row r="157" spans="1:2" x14ac:dyDescent="0.25">
      <c r="A157" s="111"/>
      <c r="B157" s="111"/>
    </row>
    <row r="158" spans="1:2" x14ac:dyDescent="0.25">
      <c r="A158" s="111"/>
      <c r="B158" s="111"/>
    </row>
    <row r="159" spans="1:2" x14ac:dyDescent="0.25">
      <c r="A159" s="111"/>
      <c r="B159" s="111"/>
    </row>
    <row r="160" spans="1:2" x14ac:dyDescent="0.25">
      <c r="A160" s="111"/>
      <c r="B160" s="111"/>
    </row>
    <row r="161" spans="1:2" x14ac:dyDescent="0.25">
      <c r="A161" s="111"/>
      <c r="B161" s="111"/>
    </row>
    <row r="162" spans="1:2" x14ac:dyDescent="0.25">
      <c r="A162" s="111"/>
      <c r="B162" s="111"/>
    </row>
    <row r="163" spans="1:2" x14ac:dyDescent="0.25">
      <c r="A163" s="111"/>
      <c r="B163" s="111"/>
    </row>
    <row r="164" spans="1:2" x14ac:dyDescent="0.25">
      <c r="A164" s="111"/>
      <c r="B164" s="111"/>
    </row>
    <row r="165" spans="1:2" x14ac:dyDescent="0.25">
      <c r="A165" s="111"/>
      <c r="B165" s="111"/>
    </row>
    <row r="166" spans="1:2" x14ac:dyDescent="0.25">
      <c r="A166" s="111"/>
      <c r="B166" s="111"/>
    </row>
  </sheetData>
  <mergeCells count="20">
    <mergeCell ref="A37:B37"/>
    <mergeCell ref="A26:A30"/>
    <mergeCell ref="B26:B30"/>
    <mergeCell ref="A31:B31"/>
    <mergeCell ref="A32:A36"/>
    <mergeCell ref="B32:B36"/>
    <mergeCell ref="A1:Q1"/>
    <mergeCell ref="R1:S1"/>
    <mergeCell ref="A3:A6"/>
    <mergeCell ref="B3:B6"/>
    <mergeCell ref="A7:B7"/>
    <mergeCell ref="A19:B19"/>
    <mergeCell ref="A20:A24"/>
    <mergeCell ref="B20:B24"/>
    <mergeCell ref="A25:B25"/>
    <mergeCell ref="A8:A12"/>
    <mergeCell ref="B8:B12"/>
    <mergeCell ref="A13:B13"/>
    <mergeCell ref="A14:A18"/>
    <mergeCell ref="B14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61"/>
  <sheetViews>
    <sheetView topLeftCell="A31" workbookViewId="0">
      <selection activeCell="J41" sqref="J41"/>
    </sheetView>
  </sheetViews>
  <sheetFormatPr defaultColWidth="9.140625" defaultRowHeight="18.75" x14ac:dyDescent="0.45"/>
  <cols>
    <col min="1" max="1" width="9.140625" style="257"/>
    <col min="2" max="2" width="34.28515625" style="257" customWidth="1"/>
    <col min="3" max="3" width="22.5703125" style="257" customWidth="1"/>
    <col min="4" max="4" width="25.42578125" style="257" customWidth="1"/>
    <col min="5" max="5" width="14.140625" style="257" bestFit="1" customWidth="1"/>
    <col min="6" max="6" width="11.85546875" style="257" bestFit="1" customWidth="1"/>
    <col min="7" max="7" width="9.28515625" style="257" bestFit="1" customWidth="1"/>
    <col min="8" max="16384" width="9.140625" style="257"/>
  </cols>
  <sheetData>
    <row r="2" spans="2:7" x14ac:dyDescent="0.45">
      <c r="B2" s="491" t="s">
        <v>0</v>
      </c>
      <c r="C2" s="491"/>
      <c r="D2" s="491"/>
      <c r="E2" s="491"/>
      <c r="F2" s="491"/>
    </row>
    <row r="3" spans="2:7" x14ac:dyDescent="0.45">
      <c r="B3" s="491" t="s">
        <v>1</v>
      </c>
      <c r="C3" s="491"/>
      <c r="D3" s="491"/>
      <c r="E3" s="491"/>
      <c r="F3" s="491"/>
    </row>
    <row r="4" spans="2:7" x14ac:dyDescent="0.45">
      <c r="B4" s="547" t="s">
        <v>2</v>
      </c>
      <c r="C4" s="547"/>
      <c r="D4" s="549" t="s">
        <v>88</v>
      </c>
      <c r="E4" s="549"/>
      <c r="F4" s="549"/>
    </row>
    <row r="5" spans="2:7" x14ac:dyDescent="0.45">
      <c r="B5" s="547" t="s">
        <v>3</v>
      </c>
      <c r="C5" s="547"/>
      <c r="D5" s="549" t="s">
        <v>216</v>
      </c>
      <c r="E5" s="549"/>
      <c r="F5" s="549"/>
    </row>
    <row r="6" spans="2:7" x14ac:dyDescent="0.45">
      <c r="B6" s="547" t="s">
        <v>4</v>
      </c>
      <c r="C6" s="547"/>
      <c r="D6" s="43">
        <v>44731</v>
      </c>
      <c r="E6" s="44"/>
      <c r="F6" s="45"/>
    </row>
    <row r="7" spans="2:7" x14ac:dyDescent="0.45">
      <c r="B7" s="547" t="s">
        <v>5</v>
      </c>
      <c r="C7" s="547"/>
      <c r="D7" s="548" t="s">
        <v>6</v>
      </c>
      <c r="E7" s="548"/>
      <c r="F7" s="548"/>
    </row>
    <row r="8" spans="2:7" x14ac:dyDescent="0.45">
      <c r="B8" s="547" t="s">
        <v>7</v>
      </c>
      <c r="C8" s="547"/>
      <c r="D8" s="548" t="s">
        <v>78</v>
      </c>
      <c r="E8" s="548"/>
      <c r="F8" s="548"/>
      <c r="G8" s="257">
        <v>0</v>
      </c>
    </row>
    <row r="9" spans="2:7" x14ac:dyDescent="0.45">
      <c r="B9" s="531" t="s">
        <v>8</v>
      </c>
      <c r="C9" s="531"/>
      <c r="D9" s="531"/>
      <c r="E9" s="531"/>
      <c r="F9" s="531"/>
    </row>
    <row r="10" spans="2:7" x14ac:dyDescent="0.45">
      <c r="B10" s="500" t="s">
        <v>9</v>
      </c>
      <c r="C10" s="500"/>
      <c r="D10" s="500"/>
      <c r="E10" s="500"/>
      <c r="F10" s="500"/>
    </row>
    <row r="11" spans="2:7" x14ac:dyDescent="0.45">
      <c r="B11" s="258" t="s">
        <v>10</v>
      </c>
      <c r="C11" s="258"/>
      <c r="D11" s="258" t="s">
        <v>10</v>
      </c>
      <c r="E11" s="258" t="s">
        <v>11</v>
      </c>
      <c r="F11" s="258" t="s">
        <v>12</v>
      </c>
    </row>
    <row r="12" spans="2:7" ht="41.25" customHeight="1" x14ac:dyDescent="0.45">
      <c r="B12" s="494" t="s">
        <v>13</v>
      </c>
      <c r="C12" s="495"/>
      <c r="D12" s="495"/>
      <c r="E12" s="496"/>
      <c r="F12" s="259">
        <v>12000</v>
      </c>
    </row>
    <row r="13" spans="2:7" ht="63" customHeight="1" x14ac:dyDescent="0.45">
      <c r="B13" s="494" t="s">
        <v>55</v>
      </c>
      <c r="C13" s="495"/>
      <c r="D13" s="496"/>
      <c r="E13" s="259">
        <v>2000</v>
      </c>
      <c r="F13" s="259">
        <v>0</v>
      </c>
    </row>
    <row r="14" spans="2:7" ht="48.75" customHeight="1" x14ac:dyDescent="0.45">
      <c r="B14" s="494" t="s">
        <v>56</v>
      </c>
      <c r="C14" s="495"/>
      <c r="D14" s="496"/>
      <c r="E14" s="259">
        <v>1000</v>
      </c>
      <c r="F14" s="259">
        <v>0</v>
      </c>
    </row>
    <row r="15" spans="2:7" ht="51.75" customHeight="1" x14ac:dyDescent="0.45">
      <c r="B15" s="494" t="s">
        <v>48</v>
      </c>
      <c r="C15" s="495"/>
      <c r="D15" s="496"/>
      <c r="E15" s="259">
        <v>1500</v>
      </c>
      <c r="F15" s="259">
        <v>0</v>
      </c>
    </row>
    <row r="16" spans="2:7" ht="24" customHeight="1" x14ac:dyDescent="0.45">
      <c r="B16" s="516" t="s">
        <v>49</v>
      </c>
      <c r="C16" s="550" t="s">
        <v>14</v>
      </c>
      <c r="D16" s="34" t="s">
        <v>15</v>
      </c>
      <c r="E16" s="514">
        <v>500</v>
      </c>
      <c r="F16" s="514">
        <v>0</v>
      </c>
    </row>
    <row r="17" spans="2:6" ht="33.75" customHeight="1" x14ac:dyDescent="0.45">
      <c r="B17" s="518"/>
      <c r="C17" s="551"/>
      <c r="D17" s="34" t="s">
        <v>16</v>
      </c>
      <c r="E17" s="515"/>
      <c r="F17" s="515"/>
    </row>
    <row r="18" spans="2:6" ht="72" customHeight="1" x14ac:dyDescent="0.45">
      <c r="B18" s="185" t="s">
        <v>50</v>
      </c>
      <c r="C18" s="231"/>
      <c r="D18" s="35" t="s">
        <v>17</v>
      </c>
      <c r="E18" s="259"/>
      <c r="F18" s="259">
        <v>0</v>
      </c>
    </row>
    <row r="19" spans="2:6" ht="60.75" customHeight="1" x14ac:dyDescent="0.45">
      <c r="B19" s="185" t="s">
        <v>51</v>
      </c>
      <c r="C19" s="471" t="s">
        <v>18</v>
      </c>
      <c r="D19" s="259">
        <v>25</v>
      </c>
      <c r="E19" s="261">
        <v>25</v>
      </c>
      <c r="F19" s="259">
        <v>625</v>
      </c>
    </row>
    <row r="20" spans="2:6" ht="56.25" x14ac:dyDescent="0.45">
      <c r="B20" s="260" t="s">
        <v>52</v>
      </c>
      <c r="C20" s="231"/>
      <c r="D20" s="232">
        <v>150</v>
      </c>
      <c r="E20" s="261">
        <v>0</v>
      </c>
      <c r="F20" s="232">
        <v>0</v>
      </c>
    </row>
    <row r="21" spans="2:6" ht="56.25" x14ac:dyDescent="0.45">
      <c r="B21" s="185" t="s">
        <v>53</v>
      </c>
      <c r="C21" s="231"/>
      <c r="D21" s="259">
        <v>100</v>
      </c>
      <c r="E21" s="261">
        <v>0</v>
      </c>
      <c r="F21" s="259">
        <v>0</v>
      </c>
    </row>
    <row r="22" spans="2:6" x14ac:dyDescent="0.45">
      <c r="B22" s="516" t="s">
        <v>54</v>
      </c>
      <c r="C22" s="552" t="s">
        <v>19</v>
      </c>
      <c r="D22" s="553"/>
      <c r="E22" s="233">
        <v>0</v>
      </c>
      <c r="F22" s="232">
        <v>0</v>
      </c>
    </row>
    <row r="23" spans="2:6" x14ac:dyDescent="0.45">
      <c r="B23" s="517"/>
      <c r="C23" s="552" t="s">
        <v>20</v>
      </c>
      <c r="D23" s="553"/>
      <c r="E23" s="233">
        <v>0</v>
      </c>
      <c r="F23" s="232">
        <v>0</v>
      </c>
    </row>
    <row r="24" spans="2:6" x14ac:dyDescent="0.45">
      <c r="B24" s="517"/>
      <c r="C24" s="552" t="s">
        <v>21</v>
      </c>
      <c r="D24" s="553"/>
      <c r="E24" s="233">
        <v>0</v>
      </c>
      <c r="F24" s="232">
        <v>0</v>
      </c>
    </row>
    <row r="25" spans="2:6" x14ac:dyDescent="0.45">
      <c r="B25" s="518"/>
      <c r="C25" s="552" t="s">
        <v>22</v>
      </c>
      <c r="D25" s="553"/>
      <c r="E25" s="233">
        <v>0</v>
      </c>
      <c r="F25" s="232">
        <v>0</v>
      </c>
    </row>
    <row r="26" spans="2:6" x14ac:dyDescent="0.45">
      <c r="B26" s="519" t="s">
        <v>23</v>
      </c>
      <c r="C26" s="520"/>
      <c r="D26" s="520"/>
      <c r="E26" s="521"/>
      <c r="F26" s="226">
        <f>F25+F24+F23+F22+F21+F20+F19+F18+F16+F15+F14+F13+F12</f>
        <v>12625</v>
      </c>
    </row>
    <row r="27" spans="2:6" ht="18" customHeight="1" x14ac:dyDescent="0.45">
      <c r="B27" s="277"/>
      <c r="C27" s="278"/>
      <c r="D27" s="39"/>
      <c r="E27" s="39"/>
      <c r="F27" s="279"/>
    </row>
    <row r="28" spans="2:6" ht="20.25" customHeight="1" x14ac:dyDescent="0.45">
      <c r="B28" s="541" t="s">
        <v>238</v>
      </c>
      <c r="C28" s="542"/>
      <c r="D28" s="230">
        <v>50</v>
      </c>
      <c r="E28" s="231"/>
      <c r="F28" s="226">
        <v>0</v>
      </c>
    </row>
    <row r="29" spans="2:6" ht="15" customHeight="1" x14ac:dyDescent="0.45">
      <c r="B29" s="543"/>
      <c r="C29" s="544"/>
      <c r="D29" s="526"/>
      <c r="E29" s="527"/>
      <c r="F29" s="528"/>
    </row>
    <row r="30" spans="2:6" ht="42.75" customHeight="1" x14ac:dyDescent="0.45">
      <c r="B30" s="260" t="s">
        <v>51</v>
      </c>
      <c r="C30" s="280" t="s">
        <v>18</v>
      </c>
      <c r="D30" s="232">
        <v>25</v>
      </c>
      <c r="E30" s="233">
        <v>0</v>
      </c>
      <c r="F30" s="232">
        <v>0</v>
      </c>
    </row>
    <row r="31" spans="2:6" ht="26.25" customHeight="1" x14ac:dyDescent="0.45">
      <c r="B31" s="545" t="s">
        <v>24</v>
      </c>
      <c r="C31" s="545"/>
      <c r="D31" s="545"/>
      <c r="E31" s="545"/>
      <c r="F31" s="545"/>
    </row>
    <row r="32" spans="2:6" ht="31.5" x14ac:dyDescent="0.45">
      <c r="B32" s="494" t="s">
        <v>25</v>
      </c>
      <c r="C32" s="495"/>
      <c r="D32" s="496"/>
      <c r="E32" s="42" t="s">
        <v>26</v>
      </c>
      <c r="F32" s="281">
        <v>0</v>
      </c>
    </row>
    <row r="33" spans="2:8" ht="33.75" customHeight="1" x14ac:dyDescent="0.45">
      <c r="B33" s="494" t="s">
        <v>27</v>
      </c>
      <c r="C33" s="495"/>
      <c r="D33" s="496"/>
      <c r="E33" s="42" t="s">
        <v>28</v>
      </c>
      <c r="F33" s="231"/>
    </row>
    <row r="34" spans="2:8" ht="31.5" x14ac:dyDescent="0.45">
      <c r="B34" s="494" t="s">
        <v>65</v>
      </c>
      <c r="C34" s="495"/>
      <c r="D34" s="496"/>
      <c r="E34" s="42" t="s">
        <v>29</v>
      </c>
      <c r="F34" s="282">
        <v>50</v>
      </c>
    </row>
    <row r="35" spans="2:8" ht="32.25" customHeight="1" x14ac:dyDescent="0.45">
      <c r="B35" s="494" t="s">
        <v>30</v>
      </c>
      <c r="C35" s="495"/>
      <c r="D35" s="496"/>
      <c r="E35" s="42" t="s">
        <v>31</v>
      </c>
      <c r="F35" s="283">
        <v>0</v>
      </c>
      <c r="H35" s="257">
        <v>10</v>
      </c>
    </row>
    <row r="36" spans="2:8" x14ac:dyDescent="0.45">
      <c r="B36" s="497" t="s">
        <v>32</v>
      </c>
      <c r="C36" s="498"/>
      <c r="D36" s="498"/>
      <c r="E36" s="499"/>
      <c r="F36" s="262">
        <v>50</v>
      </c>
    </row>
    <row r="37" spans="2:8" x14ac:dyDescent="0.45">
      <c r="B37" s="500" t="s">
        <v>66</v>
      </c>
      <c r="C37" s="500"/>
      <c r="D37" s="500"/>
      <c r="E37" s="500"/>
      <c r="F37" s="500"/>
    </row>
    <row r="38" spans="2:8" x14ac:dyDescent="0.45">
      <c r="B38" s="266" t="s">
        <v>33</v>
      </c>
      <c r="C38" s="266"/>
      <c r="D38" s="196">
        <v>438200</v>
      </c>
      <c r="E38" s="501"/>
      <c r="F38" s="502"/>
    </row>
    <row r="39" spans="2:8" x14ac:dyDescent="0.45">
      <c r="B39" s="266" t="s">
        <v>34</v>
      </c>
      <c r="C39" s="266"/>
      <c r="D39" s="196">
        <f>ABST!V6</f>
        <v>425015.86</v>
      </c>
      <c r="E39" s="503"/>
      <c r="F39" s="504"/>
    </row>
    <row r="40" spans="2:8" x14ac:dyDescent="0.45">
      <c r="B40" s="266" t="s">
        <v>35</v>
      </c>
      <c r="C40" s="266"/>
      <c r="D40" s="267">
        <v>-13816</v>
      </c>
      <c r="E40" s="241">
        <v>0.05</v>
      </c>
      <c r="F40" s="242">
        <v>600</v>
      </c>
    </row>
    <row r="41" spans="2:8" x14ac:dyDescent="0.45">
      <c r="B41" s="505" t="s">
        <v>23</v>
      </c>
      <c r="C41" s="506"/>
      <c r="D41" s="507">
        <f>F40</f>
        <v>600</v>
      </c>
      <c r="E41" s="508"/>
      <c r="F41" s="509"/>
    </row>
    <row r="42" spans="2:8" x14ac:dyDescent="0.45">
      <c r="B42" s="216"/>
      <c r="C42" s="216"/>
      <c r="D42" s="216"/>
      <c r="E42" s="268"/>
      <c r="F42" s="268"/>
    </row>
    <row r="43" spans="2:8" x14ac:dyDescent="0.45">
      <c r="B43" s="510" t="s">
        <v>36</v>
      </c>
      <c r="C43" s="511"/>
      <c r="D43" s="497" t="s">
        <v>37</v>
      </c>
      <c r="E43" s="499"/>
      <c r="F43" s="243">
        <v>11995</v>
      </c>
    </row>
    <row r="44" spans="2:8" x14ac:dyDescent="0.45">
      <c r="B44" s="269" t="s">
        <v>38</v>
      </c>
      <c r="C44" s="270"/>
      <c r="D44" s="271"/>
      <c r="E44" s="272"/>
      <c r="F44" s="273"/>
    </row>
    <row r="45" spans="2:8" ht="78.75" customHeight="1" x14ac:dyDescent="0.45">
      <c r="B45" s="512" t="s">
        <v>260</v>
      </c>
      <c r="C45" s="512"/>
      <c r="D45" s="512"/>
      <c r="E45" s="512"/>
      <c r="F45" s="512"/>
    </row>
    <row r="46" spans="2:8" ht="24" customHeight="1" x14ac:dyDescent="0.45">
      <c r="B46" s="546" t="s">
        <v>250</v>
      </c>
      <c r="C46" s="546"/>
      <c r="D46" s="546"/>
      <c r="E46" s="546"/>
      <c r="F46" s="546"/>
    </row>
    <row r="47" spans="2:8" ht="14.25" customHeight="1" x14ac:dyDescent="0.45">
      <c r="B47" s="546"/>
      <c r="C47" s="546"/>
      <c r="D47" s="546"/>
      <c r="E47" s="546"/>
      <c r="F47" s="546"/>
    </row>
    <row r="48" spans="2:8" ht="14.25" customHeight="1" x14ac:dyDescent="0.45">
      <c r="B48" s="284"/>
      <c r="C48" s="284"/>
      <c r="D48" s="284"/>
      <c r="E48" s="284"/>
      <c r="F48" s="284"/>
    </row>
    <row r="49" spans="2:6" ht="22.5" customHeight="1" x14ac:dyDescent="0.45">
      <c r="B49" s="274"/>
      <c r="C49" s="274"/>
      <c r="D49" s="274"/>
      <c r="E49" s="274"/>
      <c r="F49" s="274"/>
    </row>
    <row r="50" spans="2:6" ht="35.25" customHeight="1" x14ac:dyDescent="0.45">
      <c r="B50" s="275"/>
      <c r="C50" s="275"/>
      <c r="D50" s="275"/>
      <c r="E50" s="493" t="s">
        <v>39</v>
      </c>
      <c r="F50" s="493"/>
    </row>
    <row r="51" spans="2:6" x14ac:dyDescent="0.45">
      <c r="B51" s="275"/>
      <c r="C51" s="275"/>
      <c r="D51" s="275"/>
      <c r="E51" s="212"/>
      <c r="F51" s="212"/>
    </row>
    <row r="52" spans="2:6" ht="30.75" customHeight="1" x14ac:dyDescent="0.45">
      <c r="B52" s="214"/>
      <c r="C52" s="214"/>
      <c r="D52" s="214"/>
      <c r="E52" s="213"/>
      <c r="F52" s="272"/>
    </row>
    <row r="53" spans="2:6" x14ac:dyDescent="0.45">
      <c r="B53" s="212" t="s">
        <v>40</v>
      </c>
      <c r="C53" s="491" t="s">
        <v>103</v>
      </c>
      <c r="D53" s="491"/>
      <c r="E53" s="491" t="s">
        <v>41</v>
      </c>
      <c r="F53" s="491"/>
    </row>
    <row r="54" spans="2:6" x14ac:dyDescent="0.45">
      <c r="B54" s="212" t="s">
        <v>46</v>
      </c>
      <c r="C54" s="491" t="s">
        <v>46</v>
      </c>
      <c r="D54" s="491"/>
      <c r="E54" s="491" t="s">
        <v>42</v>
      </c>
      <c r="F54" s="491"/>
    </row>
    <row r="55" spans="2:6" x14ac:dyDescent="0.45">
      <c r="B55" s="213" t="s">
        <v>6</v>
      </c>
      <c r="C55" s="491" t="s">
        <v>6</v>
      </c>
      <c r="D55" s="491"/>
      <c r="E55" s="491" t="s">
        <v>47</v>
      </c>
      <c r="F55" s="491"/>
    </row>
    <row r="56" spans="2:6" x14ac:dyDescent="0.45">
      <c r="B56" s="214"/>
      <c r="C56" s="216"/>
      <c r="D56" s="213"/>
      <c r="E56" s="213"/>
      <c r="F56" s="215"/>
    </row>
    <row r="57" spans="2:6" x14ac:dyDescent="0.45">
      <c r="B57" s="214"/>
      <c r="C57" s="214"/>
      <c r="D57" s="213" t="s">
        <v>43</v>
      </c>
      <c r="E57" s="213"/>
      <c r="F57" s="214"/>
    </row>
    <row r="58" spans="2:6" x14ac:dyDescent="0.45">
      <c r="B58" s="214"/>
      <c r="C58" s="214"/>
      <c r="D58" s="213"/>
      <c r="E58" s="213"/>
      <c r="F58" s="214"/>
    </row>
    <row r="59" spans="2:6" x14ac:dyDescent="0.45">
      <c r="B59" s="216"/>
      <c r="C59" s="216"/>
      <c r="D59" s="213"/>
      <c r="E59" s="213"/>
      <c r="F59" s="214"/>
    </row>
    <row r="60" spans="2:6" x14ac:dyDescent="0.45">
      <c r="B60" s="216"/>
      <c r="C60" s="491" t="s">
        <v>44</v>
      </c>
      <c r="D60" s="491"/>
      <c r="E60" s="491"/>
      <c r="F60" s="214"/>
    </row>
    <row r="61" spans="2:6" x14ac:dyDescent="0.45">
      <c r="B61" s="216"/>
      <c r="C61" s="491" t="s">
        <v>45</v>
      </c>
      <c r="D61" s="491"/>
      <c r="E61" s="491"/>
      <c r="F61" s="214"/>
    </row>
  </sheetData>
  <mergeCells count="52">
    <mergeCell ref="B45:F45"/>
    <mergeCell ref="C53:D53"/>
    <mergeCell ref="C54:D54"/>
    <mergeCell ref="B32:D32"/>
    <mergeCell ref="B13:D13"/>
    <mergeCell ref="B14:D14"/>
    <mergeCell ref="B15:D15"/>
    <mergeCell ref="B16:B17"/>
    <mergeCell ref="E16:E17"/>
    <mergeCell ref="C16:C17"/>
    <mergeCell ref="C22:D22"/>
    <mergeCell ref="C23:D23"/>
    <mergeCell ref="C24:D24"/>
    <mergeCell ref="C25:D25"/>
    <mergeCell ref="B2:F2"/>
    <mergeCell ref="B3:F3"/>
    <mergeCell ref="B4:C4"/>
    <mergeCell ref="D4:F4"/>
    <mergeCell ref="B5:C5"/>
    <mergeCell ref="D5:F5"/>
    <mergeCell ref="E55:F55"/>
    <mergeCell ref="B6:C6"/>
    <mergeCell ref="B7:C7"/>
    <mergeCell ref="D7:F7"/>
    <mergeCell ref="B8:C8"/>
    <mergeCell ref="D8:F8"/>
    <mergeCell ref="C55:D55"/>
    <mergeCell ref="F16:F17"/>
    <mergeCell ref="B22:B25"/>
    <mergeCell ref="B10:F10"/>
    <mergeCell ref="B9:F9"/>
    <mergeCell ref="B26:E26"/>
    <mergeCell ref="B12:E12"/>
    <mergeCell ref="E53:F53"/>
    <mergeCell ref="E54:F54"/>
    <mergeCell ref="E50:F50"/>
    <mergeCell ref="C60:E60"/>
    <mergeCell ref="C61:E61"/>
    <mergeCell ref="B28:C29"/>
    <mergeCell ref="D29:F29"/>
    <mergeCell ref="B31:F31"/>
    <mergeCell ref="B34:D34"/>
    <mergeCell ref="B35:D35"/>
    <mergeCell ref="B36:E36"/>
    <mergeCell ref="B37:F37"/>
    <mergeCell ref="E38:F39"/>
    <mergeCell ref="B41:C41"/>
    <mergeCell ref="D41:F41"/>
    <mergeCell ref="B43:C43"/>
    <mergeCell ref="D43:E43"/>
    <mergeCell ref="B46:F47"/>
    <mergeCell ref="B33:D33"/>
  </mergeCells>
  <printOptions horizontalCentered="1"/>
  <pageMargins left="0" right="0" top="0" bottom="0" header="0.31496062992126" footer="0"/>
  <pageSetup scale="92" orientation="portrait" r:id="rId1"/>
  <rowBreaks count="1" manualBreakCount="1">
    <brk id="2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>
      <selection activeCell="M28" sqref="M28:M30"/>
    </sheetView>
  </sheetViews>
  <sheetFormatPr defaultRowHeight="15" x14ac:dyDescent="0.25"/>
  <cols>
    <col min="1" max="1" width="13.85546875" style="116" customWidth="1"/>
    <col min="2" max="2" width="10.42578125" style="116" customWidth="1"/>
    <col min="3" max="3" width="7" style="111" bestFit="1" customWidth="1"/>
    <col min="4" max="4" width="9.85546875" style="111" bestFit="1" customWidth="1"/>
    <col min="5" max="5" width="8.5703125" style="111" bestFit="1" customWidth="1"/>
    <col min="6" max="7" width="10.5703125" style="111" bestFit="1" customWidth="1"/>
    <col min="8" max="8" width="7.7109375" style="111" bestFit="1" customWidth="1"/>
    <col min="9" max="9" width="10.5703125" style="111" bestFit="1" customWidth="1"/>
    <col min="10" max="10" width="12.5703125" style="111" bestFit="1" customWidth="1"/>
    <col min="11" max="11" width="10" style="111" customWidth="1"/>
    <col min="12" max="12" width="11.5703125" style="111" bestFit="1" customWidth="1"/>
    <col min="13" max="13" width="10.5703125" style="111" bestFit="1" customWidth="1"/>
    <col min="14" max="14" width="10.140625" style="111" bestFit="1" customWidth="1"/>
    <col min="15" max="15" width="13" style="111" bestFit="1" customWidth="1"/>
    <col min="16" max="16" width="8.42578125" style="111" bestFit="1" customWidth="1"/>
    <col min="17" max="17" width="9" style="111" bestFit="1" customWidth="1"/>
    <col min="18" max="18" width="7.85546875" style="111" bestFit="1" customWidth="1"/>
    <col min="19" max="16384" width="9.140625" style="111"/>
  </cols>
  <sheetData>
    <row r="1" spans="1:19" s="118" customFormat="1" ht="15.75" x14ac:dyDescent="0.25">
      <c r="A1" s="898" t="s">
        <v>223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9" t="str">
        <f>+[1]BADANAVALU!R1</f>
        <v>30.04.2022</v>
      </c>
      <c r="S1" s="899"/>
    </row>
    <row r="2" spans="1:19" s="108" customFormat="1" ht="30" x14ac:dyDescent="0.25">
      <c r="A2" s="107" t="s">
        <v>138</v>
      </c>
      <c r="B2" s="121" t="s">
        <v>139</v>
      </c>
      <c r="C2" s="107" t="s">
        <v>95</v>
      </c>
      <c r="D2" s="107" t="s">
        <v>220</v>
      </c>
      <c r="E2" s="107" t="s">
        <v>140</v>
      </c>
      <c r="F2" s="107" t="s">
        <v>141</v>
      </c>
      <c r="G2" s="107" t="s">
        <v>96</v>
      </c>
      <c r="H2" s="107" t="s">
        <v>227</v>
      </c>
      <c r="I2" s="107" t="s">
        <v>228</v>
      </c>
      <c r="J2" s="107" t="s">
        <v>94</v>
      </c>
      <c r="K2" s="107" t="s">
        <v>229</v>
      </c>
      <c r="L2" s="107" t="s">
        <v>117</v>
      </c>
      <c r="M2" s="107" t="s">
        <v>230</v>
      </c>
      <c r="N2" s="107" t="s">
        <v>118</v>
      </c>
      <c r="O2" s="107" t="s">
        <v>119</v>
      </c>
      <c r="P2" s="107" t="s">
        <v>221</v>
      </c>
      <c r="Q2" s="107" t="s">
        <v>142</v>
      </c>
      <c r="R2" s="107" t="s">
        <v>143</v>
      </c>
      <c r="S2" s="107" t="s">
        <v>231</v>
      </c>
    </row>
    <row r="3" spans="1:19" ht="15" customHeight="1" x14ac:dyDescent="0.25">
      <c r="A3" s="900" t="s">
        <v>161</v>
      </c>
      <c r="B3" s="900" t="s">
        <v>162</v>
      </c>
      <c r="C3" s="117" t="s">
        <v>132</v>
      </c>
      <c r="D3" s="117">
        <f>+'[1]PIVTBL PASTE'!B13</f>
        <v>438</v>
      </c>
      <c r="E3" s="117">
        <f>+'[1]PIVTBL PASTE'!C13</f>
        <v>438</v>
      </c>
      <c r="F3" s="117">
        <f>+'[1]PIVTBL PASTE'!D13</f>
        <v>438</v>
      </c>
      <c r="G3" s="117">
        <f>+'[1]PIVTBL PASTE'!E13</f>
        <v>10465</v>
      </c>
      <c r="H3" s="117"/>
      <c r="I3" s="117"/>
      <c r="J3" s="109">
        <f>+'[1]PIVTBL PASTE'!F13</f>
        <v>2075951.37</v>
      </c>
      <c r="K3" s="109">
        <f t="shared" ref="K3:K6" si="0">+J3-I3</f>
        <v>2075951.37</v>
      </c>
      <c r="L3" s="109">
        <f>+'[1]PIVTBL PASTE'!G13</f>
        <v>95668.81</v>
      </c>
      <c r="M3" s="109">
        <f>+'[1]PIVTBL PASTE'!H13</f>
        <v>13393</v>
      </c>
      <c r="N3" s="109">
        <f>+'[1]PIVTBL PASTE'!I13</f>
        <v>69368.78</v>
      </c>
      <c r="O3" s="109">
        <f>+'[1]PIVTBL PASTE'!J13</f>
        <v>2088858.4</v>
      </c>
      <c r="P3" s="110">
        <f>M3/L3*100</f>
        <v>13.999337924240931</v>
      </c>
      <c r="Q3" s="109">
        <f>+L3*2</f>
        <v>191337.62</v>
      </c>
      <c r="R3" s="110">
        <f>+M3/Q3*100</f>
        <v>6.9996689621204657</v>
      </c>
      <c r="S3" s="109">
        <f>+Q3-M3</f>
        <v>177944.62</v>
      </c>
    </row>
    <row r="4" spans="1:19" x14ac:dyDescent="0.25">
      <c r="A4" s="900"/>
      <c r="B4" s="900"/>
      <c r="C4" s="117" t="s">
        <v>91</v>
      </c>
      <c r="D4" s="117">
        <f>+'[1]PIVTBL PASTE'!B14</f>
        <v>1066</v>
      </c>
      <c r="E4" s="117">
        <f>+'[1]PIVTBL PASTE'!C14</f>
        <v>906</v>
      </c>
      <c r="F4" s="117">
        <f>+'[1]PIVTBL PASTE'!D14</f>
        <v>907</v>
      </c>
      <c r="G4" s="117">
        <f>+'[1]PIVTBL PASTE'!E14</f>
        <v>41582</v>
      </c>
      <c r="H4" s="117">
        <v>130</v>
      </c>
      <c r="I4" s="109">
        <v>132849</v>
      </c>
      <c r="J4" s="109">
        <f>+'[1]PIVTBL PASTE'!F14</f>
        <v>731390.4800000001</v>
      </c>
      <c r="K4" s="109">
        <f t="shared" si="0"/>
        <v>598541.4800000001</v>
      </c>
      <c r="L4" s="109">
        <f>+'[1]PIVTBL PASTE'!G14</f>
        <v>315082</v>
      </c>
      <c r="M4" s="109">
        <f>+'[1]PIVTBL PASTE'!H14</f>
        <v>278462</v>
      </c>
      <c r="N4" s="109">
        <f>+'[1]PIVTBL PASTE'!I14</f>
        <v>712</v>
      </c>
      <c r="O4" s="109">
        <f>+'[1]PIVTBL PASTE'!J14</f>
        <v>767298.4800000001</v>
      </c>
      <c r="P4" s="110">
        <f>(M4+N4)/L4*100</f>
        <v>88.603601602122623</v>
      </c>
      <c r="Q4" s="109">
        <f>+K4*20%+L4</f>
        <v>434790.29600000003</v>
      </c>
      <c r="R4" s="110">
        <f t="shared" ref="R4:R6" si="1">+M4/Q4*100</f>
        <v>64.045127630907388</v>
      </c>
      <c r="S4" s="109">
        <f>+Q4-M4-N4</f>
        <v>155616.29600000003</v>
      </c>
    </row>
    <row r="5" spans="1:19" x14ac:dyDescent="0.25">
      <c r="A5" s="900"/>
      <c r="B5" s="900"/>
      <c r="C5" s="117" t="s">
        <v>92</v>
      </c>
      <c r="D5" s="117">
        <f>+'[1]PIVTBL PASTE'!B15</f>
        <v>324</v>
      </c>
      <c r="E5" s="117">
        <f>+'[1]PIVTBL PASTE'!C15</f>
        <v>253</v>
      </c>
      <c r="F5" s="117">
        <f>+'[1]PIVTBL PASTE'!D15</f>
        <v>253</v>
      </c>
      <c r="G5" s="117">
        <f>+'[1]PIVTBL PASTE'!E15</f>
        <v>11140</v>
      </c>
      <c r="H5" s="117">
        <v>63</v>
      </c>
      <c r="I5" s="109">
        <v>190310.41999999998</v>
      </c>
      <c r="J5" s="109">
        <f>+'[1]PIVTBL PASTE'!F15</f>
        <v>282294.14</v>
      </c>
      <c r="K5" s="109">
        <f t="shared" si="0"/>
        <v>91983.72000000003</v>
      </c>
      <c r="L5" s="109">
        <f>+'[1]PIVTBL PASTE'!G15</f>
        <v>142689.76</v>
      </c>
      <c r="M5" s="109">
        <f>+'[1]PIVTBL PASTE'!H15</f>
        <v>143197</v>
      </c>
      <c r="N5" s="109">
        <f>+'[1]PIVTBL PASTE'!I15</f>
        <v>496.81</v>
      </c>
      <c r="O5" s="109">
        <f>+'[1]PIVTBL PASTE'!J15</f>
        <v>281290.08999999997</v>
      </c>
      <c r="P5" s="110">
        <f t="shared" ref="P5:P6" si="2">(M5+N5)/L5*100</f>
        <v>100.70365946372044</v>
      </c>
      <c r="Q5" s="109">
        <f>+K5*20%+L5</f>
        <v>161086.50400000002</v>
      </c>
      <c r="R5" s="110">
        <f t="shared" si="1"/>
        <v>88.894473741884667</v>
      </c>
      <c r="S5" s="109">
        <f t="shared" ref="S5:S6" si="3">+Q5-M5-N5</f>
        <v>17392.694000000014</v>
      </c>
    </row>
    <row r="6" spans="1:19" x14ac:dyDescent="0.25">
      <c r="A6" s="900"/>
      <c r="B6" s="900"/>
      <c r="C6" s="117" t="s">
        <v>93</v>
      </c>
      <c r="D6" s="117">
        <f>+'[1]PIVTBL PASTE'!B16</f>
        <v>35</v>
      </c>
      <c r="E6" s="117">
        <f>+'[1]PIVTBL PASTE'!C16</f>
        <v>20</v>
      </c>
      <c r="F6" s="117">
        <f>+'[1]PIVTBL PASTE'!D16</f>
        <v>21</v>
      </c>
      <c r="G6" s="117">
        <f>+'[1]PIVTBL PASTE'!E16</f>
        <v>4764</v>
      </c>
      <c r="H6" s="117">
        <v>8</v>
      </c>
      <c r="I6" s="109">
        <v>10113.830000000002</v>
      </c>
      <c r="J6" s="109">
        <f>+'[1]PIVTBL PASTE'!F16</f>
        <v>27130.63</v>
      </c>
      <c r="K6" s="109">
        <f t="shared" si="0"/>
        <v>17016.8</v>
      </c>
      <c r="L6" s="109">
        <f>+'[1]PIVTBL PASTE'!G16</f>
        <v>57966.99</v>
      </c>
      <c r="M6" s="109">
        <f>+'[1]PIVTBL PASTE'!H16</f>
        <v>59475</v>
      </c>
      <c r="N6" s="109">
        <f>+'[1]PIVTBL PASTE'!I16</f>
        <v>730</v>
      </c>
      <c r="O6" s="109">
        <f>+'[1]PIVTBL PASTE'!J16</f>
        <v>24892.62</v>
      </c>
      <c r="P6" s="110">
        <f t="shared" si="2"/>
        <v>103.86083527883714</v>
      </c>
      <c r="Q6" s="109">
        <f>+K6*20%+L6</f>
        <v>61370.35</v>
      </c>
      <c r="R6" s="110">
        <f t="shared" si="1"/>
        <v>96.91161937319896</v>
      </c>
      <c r="S6" s="109">
        <f t="shared" si="3"/>
        <v>1165.3499999999985</v>
      </c>
    </row>
    <row r="7" spans="1:19" s="108" customFormat="1" x14ac:dyDescent="0.25">
      <c r="A7" s="897" t="s">
        <v>68</v>
      </c>
      <c r="B7" s="897"/>
      <c r="C7" s="120"/>
      <c r="D7" s="120">
        <f t="shared" ref="D7:O7" si="4">SUM(D3:D6)</f>
        <v>1863</v>
      </c>
      <c r="E7" s="120">
        <f t="shared" si="4"/>
        <v>1617</v>
      </c>
      <c r="F7" s="120">
        <f t="shared" si="4"/>
        <v>1619</v>
      </c>
      <c r="G7" s="120">
        <f t="shared" si="4"/>
        <v>67951</v>
      </c>
      <c r="H7" s="120">
        <f t="shared" si="4"/>
        <v>201</v>
      </c>
      <c r="I7" s="112">
        <f t="shared" si="4"/>
        <v>333273.25</v>
      </c>
      <c r="J7" s="112">
        <f t="shared" si="4"/>
        <v>3116766.62</v>
      </c>
      <c r="K7" s="112">
        <f t="shared" si="4"/>
        <v>2783493.37</v>
      </c>
      <c r="L7" s="112">
        <f t="shared" si="4"/>
        <v>611407.56000000006</v>
      </c>
      <c r="M7" s="112">
        <f t="shared" si="4"/>
        <v>494527</v>
      </c>
      <c r="N7" s="112">
        <f t="shared" si="4"/>
        <v>71307.59</v>
      </c>
      <c r="O7" s="112">
        <f t="shared" si="4"/>
        <v>3162339.59</v>
      </c>
      <c r="P7" s="113">
        <f>M7/L7*100</f>
        <v>80.883363627365028</v>
      </c>
      <c r="Q7" s="112">
        <f>SUM(Q3:Q6)</f>
        <v>848584.7699999999</v>
      </c>
      <c r="R7" s="113">
        <f>+M7/Q7*100</f>
        <v>58.27667635373659</v>
      </c>
      <c r="S7" s="122">
        <f>SUM(S3:S6)</f>
        <v>352118.96</v>
      </c>
    </row>
    <row r="8" spans="1:19" x14ac:dyDescent="0.25">
      <c r="A8" s="900" t="s">
        <v>163</v>
      </c>
      <c r="B8" s="900" t="s">
        <v>164</v>
      </c>
      <c r="C8" s="107" t="s">
        <v>95</v>
      </c>
      <c r="D8" s="107" t="s">
        <v>220</v>
      </c>
      <c r="E8" s="107" t="s">
        <v>140</v>
      </c>
      <c r="F8" s="107" t="s">
        <v>141</v>
      </c>
      <c r="G8" s="107" t="s">
        <v>96</v>
      </c>
      <c r="H8" s="107" t="s">
        <v>227</v>
      </c>
      <c r="I8" s="107" t="s">
        <v>228</v>
      </c>
      <c r="J8" s="107" t="s">
        <v>94</v>
      </c>
      <c r="K8" s="107" t="s">
        <v>229</v>
      </c>
      <c r="L8" s="107" t="s">
        <v>117</v>
      </c>
      <c r="M8" s="107" t="s">
        <v>230</v>
      </c>
      <c r="N8" s="107" t="s">
        <v>118</v>
      </c>
      <c r="O8" s="107" t="s">
        <v>119</v>
      </c>
      <c r="P8" s="107" t="s">
        <v>221</v>
      </c>
      <c r="Q8" s="107" t="s">
        <v>142</v>
      </c>
      <c r="R8" s="107" t="s">
        <v>143</v>
      </c>
      <c r="S8" s="123" t="s">
        <v>231</v>
      </c>
    </row>
    <row r="9" spans="1:19" x14ac:dyDescent="0.25">
      <c r="A9" s="900"/>
      <c r="B9" s="900"/>
      <c r="C9" s="117" t="s">
        <v>132</v>
      </c>
      <c r="D9" s="117">
        <f>+'[1]PIVTBL PASTE'!B23</f>
        <v>842</v>
      </c>
      <c r="E9" s="117">
        <f>+'[1]PIVTBL PASTE'!C23</f>
        <v>840</v>
      </c>
      <c r="F9" s="117">
        <f>+'[1]PIVTBL PASTE'!D23</f>
        <v>840</v>
      </c>
      <c r="G9" s="117">
        <f>+'[1]PIVTBL PASTE'!E23</f>
        <v>24447</v>
      </c>
      <c r="H9" s="117"/>
      <c r="I9" s="117"/>
      <c r="J9" s="109">
        <f>+'[1]PIVTBL PASTE'!F23</f>
        <v>9734204.6999999993</v>
      </c>
      <c r="K9" s="109">
        <f t="shared" ref="K9:K12" si="5">+J9-I9</f>
        <v>9734204.6999999993</v>
      </c>
      <c r="L9" s="109">
        <f>+'[1]PIVTBL PASTE'!G23</f>
        <v>253263.85</v>
      </c>
      <c r="M9" s="109">
        <f>+'[1]PIVTBL PASTE'!H23</f>
        <v>33000</v>
      </c>
      <c r="N9" s="109">
        <f>+'[1]PIVTBL PASTE'!I23</f>
        <v>187013.94</v>
      </c>
      <c r="O9" s="109">
        <f>+'[1]PIVTBL PASTE'!J23</f>
        <v>9767454.6099999994</v>
      </c>
      <c r="P9" s="110">
        <f>M9/L9*100</f>
        <v>13.029889579582715</v>
      </c>
      <c r="Q9" s="109">
        <f>+L9*2</f>
        <v>506527.7</v>
      </c>
      <c r="R9" s="110">
        <f>+M9/Q9*100</f>
        <v>6.5149447897913575</v>
      </c>
      <c r="S9" s="109">
        <f>+Q9-M9</f>
        <v>473527.7</v>
      </c>
    </row>
    <row r="10" spans="1:19" x14ac:dyDescent="0.25">
      <c r="A10" s="900"/>
      <c r="B10" s="900"/>
      <c r="C10" s="117" t="s">
        <v>91</v>
      </c>
      <c r="D10" s="117">
        <f>+'[1]PIVTBL PASTE'!B24</f>
        <v>1372</v>
      </c>
      <c r="E10" s="117">
        <f>+'[1]PIVTBL PASTE'!C24</f>
        <v>1194</v>
      </c>
      <c r="F10" s="117">
        <f>+'[1]PIVTBL PASTE'!D24</f>
        <v>1194</v>
      </c>
      <c r="G10" s="117">
        <f>+'[1]PIVTBL PASTE'!E24</f>
        <v>28159</v>
      </c>
      <c r="H10" s="117">
        <v>168</v>
      </c>
      <c r="I10" s="109">
        <v>189959</v>
      </c>
      <c r="J10" s="109">
        <f>+'[1]PIVTBL PASTE'!F24</f>
        <v>930769.12</v>
      </c>
      <c r="K10" s="109">
        <f t="shared" si="5"/>
        <v>740810.12</v>
      </c>
      <c r="L10" s="109">
        <f>+'[1]PIVTBL PASTE'!G24</f>
        <v>225368.01</v>
      </c>
      <c r="M10" s="109">
        <f>+'[1]PIVTBL PASTE'!H24</f>
        <v>185144</v>
      </c>
      <c r="N10" s="109">
        <f>+'[1]PIVTBL PASTE'!I24</f>
        <v>0</v>
      </c>
      <c r="O10" s="109">
        <f>+'[1]PIVTBL PASTE'!J24</f>
        <v>970993.13</v>
      </c>
      <c r="P10" s="110">
        <f>(M10+N10)/L10*100</f>
        <v>82.1518546487587</v>
      </c>
      <c r="Q10" s="109">
        <f>+K10*20%+L10</f>
        <v>373530.03399999999</v>
      </c>
      <c r="R10" s="110">
        <f t="shared" ref="R10:R12" si="6">+M10/Q10*100</f>
        <v>49.566027667804619</v>
      </c>
      <c r="S10" s="109">
        <f>+Q10-M10-N10</f>
        <v>188386.03399999999</v>
      </c>
    </row>
    <row r="11" spans="1:19" x14ac:dyDescent="0.25">
      <c r="A11" s="900"/>
      <c r="B11" s="900"/>
      <c r="C11" s="117" t="s">
        <v>92</v>
      </c>
      <c r="D11" s="117">
        <f>+'[1]PIVTBL PASTE'!B25</f>
        <v>44</v>
      </c>
      <c r="E11" s="117">
        <f>+'[1]PIVTBL PASTE'!C25</f>
        <v>36</v>
      </c>
      <c r="F11" s="117">
        <f>+'[1]PIVTBL PASTE'!D25</f>
        <v>36</v>
      </c>
      <c r="G11" s="117">
        <f>+'[1]PIVTBL PASTE'!E25</f>
        <v>8942</v>
      </c>
      <c r="H11" s="117">
        <v>7</v>
      </c>
      <c r="I11" s="109">
        <v>17630.63</v>
      </c>
      <c r="J11" s="109">
        <f>+'[1]PIVTBL PASTE'!F25</f>
        <v>30590.48</v>
      </c>
      <c r="K11" s="109">
        <f t="shared" si="5"/>
        <v>12959.849999999999</v>
      </c>
      <c r="L11" s="109">
        <f>+'[1]PIVTBL PASTE'!G25</f>
        <v>94383</v>
      </c>
      <c r="M11" s="109">
        <f>+'[1]PIVTBL PASTE'!H25</f>
        <v>101558</v>
      </c>
      <c r="N11" s="109">
        <f>+'[1]PIVTBL PASTE'!I25</f>
        <v>0</v>
      </c>
      <c r="O11" s="109">
        <f>+'[1]PIVTBL PASTE'!J25</f>
        <v>23415.48</v>
      </c>
      <c r="P11" s="110">
        <f t="shared" ref="P11:P12" si="7">(M11+N11)/L11*100</f>
        <v>107.6020045982857</v>
      </c>
      <c r="Q11" s="109">
        <f>+K11*20%+L11</f>
        <v>96974.97</v>
      </c>
      <c r="R11" s="110">
        <f t="shared" si="6"/>
        <v>104.72599269687839</v>
      </c>
      <c r="S11" s="109">
        <f t="shared" ref="S11:S12" si="8">+Q11-M11-N11</f>
        <v>-4583.0299999999988</v>
      </c>
    </row>
    <row r="12" spans="1:19" x14ac:dyDescent="0.25">
      <c r="A12" s="900"/>
      <c r="B12" s="900"/>
      <c r="C12" s="117" t="s">
        <v>93</v>
      </c>
      <c r="D12" s="117">
        <f>+'[1]PIVTBL PASTE'!B26</f>
        <v>40</v>
      </c>
      <c r="E12" s="117">
        <f>+'[1]PIVTBL PASTE'!C26</f>
        <v>32</v>
      </c>
      <c r="F12" s="117">
        <f>+'[1]PIVTBL PASTE'!D26</f>
        <v>32</v>
      </c>
      <c r="G12" s="117">
        <f>+'[1]PIVTBL PASTE'!E26</f>
        <v>3333</v>
      </c>
      <c r="H12" s="117">
        <v>5</v>
      </c>
      <c r="I12" s="109">
        <v>11720</v>
      </c>
      <c r="J12" s="109">
        <f>+'[1]PIVTBL PASTE'!F26</f>
        <v>68084.800000000003</v>
      </c>
      <c r="K12" s="109">
        <f t="shared" si="5"/>
        <v>56364.800000000003</v>
      </c>
      <c r="L12" s="109">
        <f>+'[1]PIVTBL PASTE'!G26</f>
        <v>38634</v>
      </c>
      <c r="M12" s="109">
        <f>+'[1]PIVTBL PASTE'!H26</f>
        <v>40365</v>
      </c>
      <c r="N12" s="109">
        <f>+'[1]PIVTBL PASTE'!I26</f>
        <v>0</v>
      </c>
      <c r="O12" s="109">
        <f>+'[1]PIVTBL PASTE'!J26</f>
        <v>66353.8</v>
      </c>
      <c r="P12" s="110">
        <f t="shared" si="7"/>
        <v>104.48050939586892</v>
      </c>
      <c r="Q12" s="109">
        <f>+K12*20%+L12</f>
        <v>49906.96</v>
      </c>
      <c r="R12" s="110">
        <f t="shared" si="6"/>
        <v>80.880502438938379</v>
      </c>
      <c r="S12" s="109">
        <f t="shared" si="8"/>
        <v>9541.9599999999991</v>
      </c>
    </row>
    <row r="13" spans="1:19" s="108" customFormat="1" x14ac:dyDescent="0.25">
      <c r="A13" s="897" t="s">
        <v>68</v>
      </c>
      <c r="B13" s="897"/>
      <c r="C13" s="120"/>
      <c r="D13" s="120">
        <f t="shared" ref="D13:O13" si="9">SUM(D9:D12)</f>
        <v>2298</v>
      </c>
      <c r="E13" s="120">
        <f t="shared" si="9"/>
        <v>2102</v>
      </c>
      <c r="F13" s="120">
        <f t="shared" si="9"/>
        <v>2102</v>
      </c>
      <c r="G13" s="120">
        <f t="shared" si="9"/>
        <v>64881</v>
      </c>
      <c r="H13" s="120">
        <f t="shared" si="9"/>
        <v>180</v>
      </c>
      <c r="I13" s="112">
        <f t="shared" si="9"/>
        <v>219309.63</v>
      </c>
      <c r="J13" s="112">
        <f t="shared" si="9"/>
        <v>10763649.1</v>
      </c>
      <c r="K13" s="112">
        <f t="shared" si="9"/>
        <v>10544339.469999999</v>
      </c>
      <c r="L13" s="112">
        <f t="shared" si="9"/>
        <v>611648.86</v>
      </c>
      <c r="M13" s="112">
        <f t="shared" si="9"/>
        <v>360067</v>
      </c>
      <c r="N13" s="112">
        <f t="shared" si="9"/>
        <v>187013.94</v>
      </c>
      <c r="O13" s="112">
        <f t="shared" si="9"/>
        <v>10828217.020000001</v>
      </c>
      <c r="P13" s="113">
        <f>M13/L13*100</f>
        <v>58.86825326544384</v>
      </c>
      <c r="Q13" s="112">
        <f>SUM(Q9:Q12)</f>
        <v>1026939.6639999999</v>
      </c>
      <c r="R13" s="113">
        <f>+M13/Q13*100</f>
        <v>35.062137788846769</v>
      </c>
      <c r="S13" s="122">
        <f>SUM(S9:S12)</f>
        <v>666872.66399999987</v>
      </c>
    </row>
    <row r="14" spans="1:19" x14ac:dyDescent="0.25">
      <c r="A14" s="900" t="s">
        <v>165</v>
      </c>
      <c r="B14" s="900" t="s">
        <v>166</v>
      </c>
      <c r="C14" s="107" t="s">
        <v>95</v>
      </c>
      <c r="D14" s="107" t="s">
        <v>220</v>
      </c>
      <c r="E14" s="107" t="s">
        <v>140</v>
      </c>
      <c r="F14" s="107" t="s">
        <v>141</v>
      </c>
      <c r="G14" s="107" t="s">
        <v>96</v>
      </c>
      <c r="H14" s="107" t="s">
        <v>227</v>
      </c>
      <c r="I14" s="107" t="s">
        <v>228</v>
      </c>
      <c r="J14" s="107" t="s">
        <v>94</v>
      </c>
      <c r="K14" s="107" t="s">
        <v>229</v>
      </c>
      <c r="L14" s="107" t="s">
        <v>117</v>
      </c>
      <c r="M14" s="107" t="s">
        <v>230</v>
      </c>
      <c r="N14" s="107" t="s">
        <v>118</v>
      </c>
      <c r="O14" s="107" t="s">
        <v>119</v>
      </c>
      <c r="P14" s="107" t="s">
        <v>221</v>
      </c>
      <c r="Q14" s="107" t="s">
        <v>142</v>
      </c>
      <c r="R14" s="107" t="s">
        <v>143</v>
      </c>
      <c r="S14" s="123" t="s">
        <v>231</v>
      </c>
    </row>
    <row r="15" spans="1:19" x14ac:dyDescent="0.25">
      <c r="A15" s="900"/>
      <c r="B15" s="900"/>
      <c r="C15" s="117" t="s">
        <v>132</v>
      </c>
      <c r="D15" s="117">
        <f>+'[1]PIVTBL PASTE'!B38</f>
        <v>959</v>
      </c>
      <c r="E15" s="117">
        <f>+'[1]PIVTBL PASTE'!C38</f>
        <v>959</v>
      </c>
      <c r="F15" s="117">
        <f>+'[1]PIVTBL PASTE'!D38</f>
        <v>959</v>
      </c>
      <c r="G15" s="117">
        <f>+'[1]PIVTBL PASTE'!E38</f>
        <v>21610</v>
      </c>
      <c r="H15" s="117"/>
      <c r="I15" s="117"/>
      <c r="J15" s="109">
        <f>+'[1]PIVTBL PASTE'!F38</f>
        <v>7241216.3899999997</v>
      </c>
      <c r="K15" s="109">
        <f t="shared" ref="K15:K18" si="10">+J15-I15</f>
        <v>7241216.3899999997</v>
      </c>
      <c r="L15" s="109">
        <f>+'[1]PIVTBL PASTE'!G38</f>
        <v>229052.4</v>
      </c>
      <c r="M15" s="109">
        <f>+'[1]PIVTBL PASTE'!H38</f>
        <v>40853</v>
      </c>
      <c r="N15" s="109">
        <f>+'[1]PIVTBL PASTE'!I38</f>
        <v>148246.97</v>
      </c>
      <c r="O15" s="109">
        <f>+'[1]PIVTBL PASTE'!J38</f>
        <v>7281168.8200000003</v>
      </c>
      <c r="P15" s="110">
        <f>M15/L15*100</f>
        <v>17.835656819138329</v>
      </c>
      <c r="Q15" s="109">
        <f>+L15*2</f>
        <v>458104.8</v>
      </c>
      <c r="R15" s="110">
        <f>+M15/Q15*100</f>
        <v>8.9178284095691644</v>
      </c>
      <c r="S15" s="109">
        <f>+Q15-M15</f>
        <v>417251.8</v>
      </c>
    </row>
    <row r="16" spans="1:19" x14ac:dyDescent="0.25">
      <c r="A16" s="900"/>
      <c r="B16" s="900"/>
      <c r="C16" s="117" t="s">
        <v>91</v>
      </c>
      <c r="D16" s="117">
        <f>+'[1]PIVTBL PASTE'!B39</f>
        <v>1035</v>
      </c>
      <c r="E16" s="117">
        <f>+'[1]PIVTBL PASTE'!C39</f>
        <v>959</v>
      </c>
      <c r="F16" s="117">
        <f>+'[1]PIVTBL PASTE'!D39</f>
        <v>959</v>
      </c>
      <c r="G16" s="117">
        <f>+'[1]PIVTBL PASTE'!E39</f>
        <v>23358</v>
      </c>
      <c r="H16" s="117">
        <v>74</v>
      </c>
      <c r="I16" s="109">
        <v>44270.000000000015</v>
      </c>
      <c r="J16" s="109">
        <f>+'[1]PIVTBL PASTE'!F39</f>
        <v>483329.22000000003</v>
      </c>
      <c r="K16" s="109">
        <f t="shared" si="10"/>
        <v>439059.22000000003</v>
      </c>
      <c r="L16" s="109">
        <f>+'[1]PIVTBL PASTE'!G39</f>
        <v>187222</v>
      </c>
      <c r="M16" s="109">
        <f>+'[1]PIVTBL PASTE'!H39</f>
        <v>187722</v>
      </c>
      <c r="N16" s="109">
        <f>+'[1]PIVTBL PASTE'!I39</f>
        <v>0</v>
      </c>
      <c r="O16" s="109">
        <f>+'[1]PIVTBL PASTE'!J39</f>
        <v>482829.22000000003</v>
      </c>
      <c r="P16" s="110">
        <f>(M16+N16)/L16*100</f>
        <v>100.26706263152833</v>
      </c>
      <c r="Q16" s="109">
        <f>+K16*20%+L16</f>
        <v>275033.84400000004</v>
      </c>
      <c r="R16" s="110">
        <f t="shared" ref="R16:R18" si="11">+M16/Q16*100</f>
        <v>68.254145478910573</v>
      </c>
      <c r="S16" s="109">
        <f>+Q16-M16-N16</f>
        <v>87311.844000000041</v>
      </c>
    </row>
    <row r="17" spans="1:19" x14ac:dyDescent="0.25">
      <c r="A17" s="900"/>
      <c r="B17" s="900"/>
      <c r="C17" s="117" t="s">
        <v>92</v>
      </c>
      <c r="D17" s="117">
        <f>+'[1]PIVTBL PASTE'!B40</f>
        <v>33</v>
      </c>
      <c r="E17" s="117">
        <f>+'[1]PIVTBL PASTE'!C40</f>
        <v>27</v>
      </c>
      <c r="F17" s="117">
        <f>+'[1]PIVTBL PASTE'!D40</f>
        <v>27</v>
      </c>
      <c r="G17" s="117">
        <f>+'[1]PIVTBL PASTE'!E40</f>
        <v>1789</v>
      </c>
      <c r="H17" s="117">
        <v>5</v>
      </c>
      <c r="I17" s="109">
        <v>14990.679999999998</v>
      </c>
      <c r="J17" s="109">
        <f>+'[1]PIVTBL PASTE'!F40</f>
        <v>27807.88</v>
      </c>
      <c r="K17" s="109">
        <f t="shared" si="10"/>
        <v>12817.200000000003</v>
      </c>
      <c r="L17" s="109">
        <f>+'[1]PIVTBL PASTE'!G40</f>
        <v>22397</v>
      </c>
      <c r="M17" s="109">
        <f>+'[1]PIVTBL PASTE'!H40</f>
        <v>21296</v>
      </c>
      <c r="N17" s="109">
        <f>+'[1]PIVTBL PASTE'!I40</f>
        <v>0</v>
      </c>
      <c r="O17" s="109">
        <f>+'[1]PIVTBL PASTE'!J40</f>
        <v>28908.880000000001</v>
      </c>
      <c r="P17" s="110">
        <f t="shared" ref="P17:P18" si="12">(M17+N17)/L17*100</f>
        <v>95.084163057552345</v>
      </c>
      <c r="Q17" s="109">
        <f>+K17*20%+L17</f>
        <v>24960.440000000002</v>
      </c>
      <c r="R17" s="110">
        <f t="shared" si="11"/>
        <v>85.319008799524354</v>
      </c>
      <c r="S17" s="109">
        <f t="shared" ref="S17:S18" si="13">+Q17-M17-N17</f>
        <v>3664.4400000000023</v>
      </c>
    </row>
    <row r="18" spans="1:19" x14ac:dyDescent="0.25">
      <c r="A18" s="900"/>
      <c r="B18" s="900"/>
      <c r="C18" s="117" t="s">
        <v>93</v>
      </c>
      <c r="D18" s="117">
        <f>+'[1]PIVTBL PASTE'!B41</f>
        <v>15</v>
      </c>
      <c r="E18" s="117">
        <f>+'[1]PIVTBL PASTE'!C41</f>
        <v>13</v>
      </c>
      <c r="F18" s="117">
        <f>+'[1]PIVTBL PASTE'!D41</f>
        <v>13</v>
      </c>
      <c r="G18" s="117">
        <f>+'[1]PIVTBL PASTE'!E41</f>
        <v>2076</v>
      </c>
      <c r="H18" s="117">
        <v>2</v>
      </c>
      <c r="I18" s="109">
        <v>31047.39</v>
      </c>
      <c r="J18" s="109">
        <f>+'[1]PIVTBL PASTE'!F41</f>
        <v>36768.39</v>
      </c>
      <c r="K18" s="109">
        <f t="shared" si="10"/>
        <v>5721</v>
      </c>
      <c r="L18" s="109">
        <f>+'[1]PIVTBL PASTE'!G41</f>
        <v>24050</v>
      </c>
      <c r="M18" s="109">
        <f>+'[1]PIVTBL PASTE'!H41</f>
        <v>23040</v>
      </c>
      <c r="N18" s="109">
        <f>+'[1]PIVTBL PASTE'!I41</f>
        <v>0</v>
      </c>
      <c r="O18" s="109">
        <f>+'[1]PIVTBL PASTE'!J41</f>
        <v>37778.39</v>
      </c>
      <c r="P18" s="110">
        <f t="shared" si="12"/>
        <v>95.800415800415806</v>
      </c>
      <c r="Q18" s="109">
        <f>+K18*20%+L18</f>
        <v>25194.2</v>
      </c>
      <c r="R18" s="110">
        <f t="shared" si="11"/>
        <v>91.449619356836095</v>
      </c>
      <c r="S18" s="109">
        <f t="shared" si="13"/>
        <v>2154.2000000000007</v>
      </c>
    </row>
    <row r="19" spans="1:19" s="115" customFormat="1" x14ac:dyDescent="0.25">
      <c r="A19" s="897" t="s">
        <v>68</v>
      </c>
      <c r="B19" s="897"/>
      <c r="C19" s="120"/>
      <c r="D19" s="120">
        <f t="shared" ref="D19:O19" si="14">SUM(D15:D18)</f>
        <v>2042</v>
      </c>
      <c r="E19" s="120">
        <f t="shared" si="14"/>
        <v>1958</v>
      </c>
      <c r="F19" s="120">
        <f t="shared" si="14"/>
        <v>1958</v>
      </c>
      <c r="G19" s="120">
        <f t="shared" si="14"/>
        <v>48833</v>
      </c>
      <c r="H19" s="120">
        <f t="shared" si="14"/>
        <v>81</v>
      </c>
      <c r="I19" s="112">
        <f t="shared" si="14"/>
        <v>90308.07</v>
      </c>
      <c r="J19" s="112">
        <f t="shared" si="14"/>
        <v>7789121.879999999</v>
      </c>
      <c r="K19" s="112">
        <f t="shared" si="14"/>
        <v>7698813.8099999996</v>
      </c>
      <c r="L19" s="112">
        <f t="shared" si="14"/>
        <v>462721.4</v>
      </c>
      <c r="M19" s="112">
        <f t="shared" si="14"/>
        <v>272911</v>
      </c>
      <c r="N19" s="112">
        <f t="shared" si="14"/>
        <v>148246.97</v>
      </c>
      <c r="O19" s="112">
        <f t="shared" si="14"/>
        <v>7830685.3099999996</v>
      </c>
      <c r="P19" s="113">
        <f>M19/L19*100</f>
        <v>58.979550113740146</v>
      </c>
      <c r="Q19" s="112">
        <f>SUM(Q15:Q18)</f>
        <v>783293.28399999999</v>
      </c>
      <c r="R19" s="113">
        <f>+M19/Q19*100</f>
        <v>34.841483461512738</v>
      </c>
      <c r="S19" s="122">
        <f>SUM(S15:S18)</f>
        <v>510382.28400000004</v>
      </c>
    </row>
    <row r="20" spans="1:19" x14ac:dyDescent="0.25">
      <c r="A20" s="900" t="s">
        <v>128</v>
      </c>
      <c r="B20" s="900" t="s">
        <v>167</v>
      </c>
      <c r="C20" s="107" t="s">
        <v>95</v>
      </c>
      <c r="D20" s="107" t="s">
        <v>220</v>
      </c>
      <c r="E20" s="107" t="s">
        <v>140</v>
      </c>
      <c r="F20" s="107" t="s">
        <v>141</v>
      </c>
      <c r="G20" s="107" t="s">
        <v>96</v>
      </c>
      <c r="H20" s="107" t="s">
        <v>227</v>
      </c>
      <c r="I20" s="107" t="s">
        <v>228</v>
      </c>
      <c r="J20" s="107" t="s">
        <v>94</v>
      </c>
      <c r="K20" s="107" t="s">
        <v>229</v>
      </c>
      <c r="L20" s="107" t="s">
        <v>117</v>
      </c>
      <c r="M20" s="107" t="s">
        <v>230</v>
      </c>
      <c r="N20" s="107" t="s">
        <v>118</v>
      </c>
      <c r="O20" s="107" t="s">
        <v>119</v>
      </c>
      <c r="P20" s="107" t="s">
        <v>221</v>
      </c>
      <c r="Q20" s="107" t="s">
        <v>142</v>
      </c>
      <c r="R20" s="107" t="s">
        <v>143</v>
      </c>
      <c r="S20" s="123" t="s">
        <v>231</v>
      </c>
    </row>
    <row r="21" spans="1:19" x14ac:dyDescent="0.25">
      <c r="A21" s="900"/>
      <c r="B21" s="900"/>
      <c r="C21" s="117" t="s">
        <v>132</v>
      </c>
      <c r="D21" s="117">
        <f>+'[1]PIVTBL PASTE'!B65</f>
        <v>81</v>
      </c>
      <c r="E21" s="117">
        <f>+'[1]PIVTBL PASTE'!C65</f>
        <v>81</v>
      </c>
      <c r="F21" s="117">
        <f>+'[1]PIVTBL PASTE'!D65</f>
        <v>81</v>
      </c>
      <c r="G21" s="117">
        <f>+'[1]PIVTBL PASTE'!E65</f>
        <v>1806</v>
      </c>
      <c r="H21" s="117"/>
      <c r="I21" s="117"/>
      <c r="J21" s="109">
        <f>+'[1]PIVTBL PASTE'!F65</f>
        <v>481137.55</v>
      </c>
      <c r="K21" s="109">
        <f t="shared" ref="K21:K24" si="15">+J21-I21</f>
        <v>481137.55</v>
      </c>
      <c r="L21" s="109">
        <f>+'[1]PIVTBL PASTE'!G65</f>
        <v>17217.96</v>
      </c>
      <c r="M21" s="109">
        <f>+'[1]PIVTBL PASTE'!H65</f>
        <v>4400</v>
      </c>
      <c r="N21" s="109">
        <f>+'[1]PIVTBL PASTE'!I65</f>
        <v>13383.92</v>
      </c>
      <c r="O21" s="109">
        <f>+'[1]PIVTBL PASTE'!J65</f>
        <v>480571.59</v>
      </c>
      <c r="P21" s="110">
        <f>M21/L21*100</f>
        <v>25.554711475691661</v>
      </c>
      <c r="Q21" s="109">
        <f>+L21*2</f>
        <v>34435.919999999998</v>
      </c>
      <c r="R21" s="110">
        <f>+M21/Q21*100</f>
        <v>12.777355737845831</v>
      </c>
      <c r="S21" s="109">
        <f>+Q21-M21</f>
        <v>30035.919999999998</v>
      </c>
    </row>
    <row r="22" spans="1:19" x14ac:dyDescent="0.25">
      <c r="A22" s="900"/>
      <c r="B22" s="900"/>
      <c r="C22" s="117" t="s">
        <v>91</v>
      </c>
      <c r="D22" s="117">
        <f>+'[1]PIVTBL PASTE'!B66</f>
        <v>151</v>
      </c>
      <c r="E22" s="117">
        <f>+'[1]PIVTBL PASTE'!C66</f>
        <v>124</v>
      </c>
      <c r="F22" s="117">
        <f>+'[1]PIVTBL PASTE'!D66</f>
        <v>124</v>
      </c>
      <c r="G22" s="117">
        <f>+'[1]PIVTBL PASTE'!E66</f>
        <v>3916</v>
      </c>
      <c r="H22" s="117"/>
      <c r="I22" s="109"/>
      <c r="J22" s="109">
        <f>+'[1]PIVTBL PASTE'!F66</f>
        <v>66405.89</v>
      </c>
      <c r="K22" s="109">
        <f t="shared" si="15"/>
        <v>66405.89</v>
      </c>
      <c r="L22" s="109">
        <f>+'[1]PIVTBL PASTE'!G66</f>
        <v>29233</v>
      </c>
      <c r="M22" s="109">
        <f>+'[1]PIVTBL PASTE'!H66</f>
        <v>26479</v>
      </c>
      <c r="N22" s="109">
        <f>+'[1]PIVTBL PASTE'!I66</f>
        <v>0</v>
      </c>
      <c r="O22" s="109">
        <f>+'[1]PIVTBL PASTE'!J66</f>
        <v>69159.89</v>
      </c>
      <c r="P22" s="110">
        <f>(M22+N22)/L22*100</f>
        <v>90.579140012999005</v>
      </c>
      <c r="Q22" s="109">
        <f>+K22*20%+L22</f>
        <v>42514.178</v>
      </c>
      <c r="R22" s="110">
        <f t="shared" ref="R22:R24" si="16">+M22/Q22*100</f>
        <v>62.282751885735621</v>
      </c>
      <c r="S22" s="109">
        <f>+Q22-M22-N22</f>
        <v>16035.178</v>
      </c>
    </row>
    <row r="23" spans="1:19" x14ac:dyDescent="0.25">
      <c r="A23" s="900"/>
      <c r="B23" s="900"/>
      <c r="C23" s="117" t="s">
        <v>92</v>
      </c>
      <c r="D23" s="117">
        <f>+'[1]PIVTBL PASTE'!B67</f>
        <v>5</v>
      </c>
      <c r="E23" s="117">
        <f>+'[1]PIVTBL PASTE'!C67</f>
        <v>4</v>
      </c>
      <c r="F23" s="117">
        <f>+'[1]PIVTBL PASTE'!D67</f>
        <v>4</v>
      </c>
      <c r="G23" s="117">
        <f>+'[1]PIVTBL PASTE'!E67</f>
        <v>22</v>
      </c>
      <c r="H23" s="117"/>
      <c r="I23" s="109"/>
      <c r="J23" s="109">
        <f>+'[1]PIVTBL PASTE'!F67</f>
        <v>-4.28</v>
      </c>
      <c r="K23" s="109">
        <f t="shared" si="15"/>
        <v>-4.28</v>
      </c>
      <c r="L23" s="109">
        <f>+'[1]PIVTBL PASTE'!G67</f>
        <v>573</v>
      </c>
      <c r="M23" s="109">
        <f>+'[1]PIVTBL PASTE'!H67</f>
        <v>569</v>
      </c>
      <c r="N23" s="109">
        <f>+'[1]PIVTBL PASTE'!I67</f>
        <v>0</v>
      </c>
      <c r="O23" s="109">
        <f>+'[1]PIVTBL PASTE'!J67</f>
        <v>-0.28000000000000003</v>
      </c>
      <c r="P23" s="110">
        <f t="shared" ref="P23" si="17">(M23+N23)/L23*100</f>
        <v>99.301919720767884</v>
      </c>
      <c r="Q23" s="109">
        <f>+K23*20%+L23</f>
        <v>572.14400000000001</v>
      </c>
      <c r="R23" s="110">
        <f t="shared" si="16"/>
        <v>99.450487989037725</v>
      </c>
      <c r="S23" s="109">
        <f t="shared" ref="S23:S24" si="18">+Q23-M23-N23</f>
        <v>3.1440000000000055</v>
      </c>
    </row>
    <row r="24" spans="1:19" x14ac:dyDescent="0.25">
      <c r="A24" s="900"/>
      <c r="B24" s="900"/>
      <c r="C24" s="117" t="s">
        <v>93</v>
      </c>
      <c r="D24" s="117">
        <f>+'[1]PIVTBL PASTE'!B68</f>
        <v>3</v>
      </c>
      <c r="E24" s="117">
        <f>+'[1]PIVTBL PASTE'!C68</f>
        <v>1</v>
      </c>
      <c r="F24" s="117">
        <f>+'[1]PIVTBL PASTE'!D68</f>
        <v>1</v>
      </c>
      <c r="G24" s="117">
        <f>+'[1]PIVTBL PASTE'!E68</f>
        <v>30</v>
      </c>
      <c r="H24" s="117">
        <v>1</v>
      </c>
      <c r="I24" s="109">
        <v>604.03</v>
      </c>
      <c r="J24" s="109">
        <f>+'[1]PIVTBL PASTE'!F68</f>
        <v>3496.8</v>
      </c>
      <c r="K24" s="109">
        <f t="shared" si="15"/>
        <v>2892.7700000000004</v>
      </c>
      <c r="L24" s="109">
        <f>+'[1]PIVTBL PASTE'!G68</f>
        <v>319</v>
      </c>
      <c r="M24" s="109">
        <f>+'[1]PIVTBL PASTE'!H68</f>
        <v>698</v>
      </c>
      <c r="N24" s="109">
        <f>+'[1]PIVTBL PASTE'!I68</f>
        <v>0</v>
      </c>
      <c r="O24" s="109">
        <f>+'[1]PIVTBL PASTE'!J68</f>
        <v>3117.8</v>
      </c>
      <c r="P24" s="110">
        <f>(M24+N24)/L24*100</f>
        <v>218.80877742946709</v>
      </c>
      <c r="Q24" s="109">
        <f>+K24*20%+L24</f>
        <v>897.55400000000009</v>
      </c>
      <c r="R24" s="110">
        <f t="shared" si="16"/>
        <v>77.76690873195372</v>
      </c>
      <c r="S24" s="109">
        <f t="shared" si="18"/>
        <v>199.55400000000009</v>
      </c>
    </row>
    <row r="25" spans="1:19" s="115" customFormat="1" x14ac:dyDescent="0.25">
      <c r="A25" s="897" t="s">
        <v>68</v>
      </c>
      <c r="B25" s="897"/>
      <c r="C25" s="120"/>
      <c r="D25" s="120">
        <f t="shared" ref="D25:O25" si="19">SUM(D21:D24)</f>
        <v>240</v>
      </c>
      <c r="E25" s="120">
        <f t="shared" si="19"/>
        <v>210</v>
      </c>
      <c r="F25" s="120">
        <f t="shared" si="19"/>
        <v>210</v>
      </c>
      <c r="G25" s="120">
        <f t="shared" si="19"/>
        <v>5774</v>
      </c>
      <c r="H25" s="120">
        <f t="shared" si="19"/>
        <v>1</v>
      </c>
      <c r="I25" s="112">
        <f t="shared" si="19"/>
        <v>604.03</v>
      </c>
      <c r="J25" s="112">
        <f>SUM(J21:J24)</f>
        <v>551035.96</v>
      </c>
      <c r="K25" s="112">
        <f t="shared" si="19"/>
        <v>550431.92999999993</v>
      </c>
      <c r="L25" s="112">
        <f t="shared" si="19"/>
        <v>47342.96</v>
      </c>
      <c r="M25" s="112">
        <f t="shared" si="19"/>
        <v>32146</v>
      </c>
      <c r="N25" s="112">
        <f t="shared" si="19"/>
        <v>13383.92</v>
      </c>
      <c r="O25" s="112">
        <f t="shared" si="19"/>
        <v>552849</v>
      </c>
      <c r="P25" s="113">
        <f>M25/L25*100</f>
        <v>67.900274930000151</v>
      </c>
      <c r="Q25" s="112">
        <f>SUM(Q21:Q24)</f>
        <v>78419.796000000002</v>
      </c>
      <c r="R25" s="113">
        <f>+M25/Q25*100</f>
        <v>40.992200489784494</v>
      </c>
      <c r="S25" s="122">
        <f>SUM(S21:S24)</f>
        <v>46273.796000000002</v>
      </c>
    </row>
    <row r="26" spans="1:19" x14ac:dyDescent="0.25">
      <c r="A26" s="900" t="s">
        <v>128</v>
      </c>
      <c r="B26" s="900" t="s">
        <v>168</v>
      </c>
      <c r="C26" s="107" t="s">
        <v>95</v>
      </c>
      <c r="D26" s="107" t="s">
        <v>220</v>
      </c>
      <c r="E26" s="107" t="s">
        <v>140</v>
      </c>
      <c r="F26" s="107" t="s">
        <v>141</v>
      </c>
      <c r="G26" s="107" t="s">
        <v>96</v>
      </c>
      <c r="H26" s="107" t="s">
        <v>227</v>
      </c>
      <c r="I26" s="107" t="s">
        <v>228</v>
      </c>
      <c r="J26" s="107" t="s">
        <v>94</v>
      </c>
      <c r="K26" s="107" t="s">
        <v>229</v>
      </c>
      <c r="L26" s="107" t="s">
        <v>117</v>
      </c>
      <c r="M26" s="107" t="s">
        <v>230</v>
      </c>
      <c r="N26" s="107" t="s">
        <v>118</v>
      </c>
      <c r="O26" s="107" t="s">
        <v>119</v>
      </c>
      <c r="P26" s="107" t="s">
        <v>221</v>
      </c>
      <c r="Q26" s="107" t="s">
        <v>142</v>
      </c>
      <c r="R26" s="107" t="s">
        <v>143</v>
      </c>
      <c r="S26" s="123" t="s">
        <v>231</v>
      </c>
    </row>
    <row r="27" spans="1:19" x14ac:dyDescent="0.25">
      <c r="A27" s="900"/>
      <c r="B27" s="900"/>
      <c r="C27" s="117" t="s">
        <v>132</v>
      </c>
      <c r="D27" s="117">
        <f>+'[1]PIVTBL PASTE'!B85</f>
        <v>670</v>
      </c>
      <c r="E27" s="117">
        <f>+'[1]PIVTBL PASTE'!C85</f>
        <v>669</v>
      </c>
      <c r="F27" s="117">
        <f>+'[1]PIVTBL PASTE'!D85</f>
        <v>669</v>
      </c>
      <c r="G27" s="117">
        <f>+'[1]PIVTBL PASTE'!E85</f>
        <v>13080</v>
      </c>
      <c r="H27" s="117"/>
      <c r="I27" s="117"/>
      <c r="J27" s="109">
        <f>+'[1]PIVTBL PASTE'!F85</f>
        <v>1874519.79</v>
      </c>
      <c r="K27" s="109">
        <f t="shared" ref="K27:K30" si="20">+J27-I27</f>
        <v>1874519.79</v>
      </c>
      <c r="L27" s="109">
        <f>+'[1]PIVTBL PASTE'!G85</f>
        <v>119081.67</v>
      </c>
      <c r="M27" s="109">
        <f>+'[1]PIVTBL PASTE'!H85</f>
        <v>33427</v>
      </c>
      <c r="N27" s="109">
        <f>+'[1]PIVTBL PASTE'!I85</f>
        <v>98024.6</v>
      </c>
      <c r="O27" s="109">
        <f>+'[1]PIVTBL PASTE'!J85</f>
        <v>1862149.86</v>
      </c>
      <c r="P27" s="110">
        <f>M27/L27*100</f>
        <v>28.070651007833529</v>
      </c>
      <c r="Q27" s="109">
        <f>+L27*2</f>
        <v>238163.34</v>
      </c>
      <c r="R27" s="110">
        <f>+M27/Q27*100</f>
        <v>14.035325503916765</v>
      </c>
      <c r="S27" s="109">
        <f>+Q27-M27</f>
        <v>204736.34</v>
      </c>
    </row>
    <row r="28" spans="1:19" x14ac:dyDescent="0.25">
      <c r="A28" s="900"/>
      <c r="B28" s="900"/>
      <c r="C28" s="117" t="s">
        <v>91</v>
      </c>
      <c r="D28" s="117">
        <f>+'[1]PIVTBL PASTE'!B86</f>
        <v>891</v>
      </c>
      <c r="E28" s="117">
        <f>+'[1]PIVTBL PASTE'!C86</f>
        <v>785</v>
      </c>
      <c r="F28" s="117">
        <f>+'[1]PIVTBL PASTE'!D86</f>
        <v>785</v>
      </c>
      <c r="G28" s="117">
        <f>+'[1]PIVTBL PASTE'!E86</f>
        <v>20667</v>
      </c>
      <c r="H28" s="117">
        <v>39</v>
      </c>
      <c r="I28" s="109">
        <v>38191.689999999995</v>
      </c>
      <c r="J28" s="109">
        <f>+'[1]PIVTBL PASTE'!F86</f>
        <v>408390.26</v>
      </c>
      <c r="K28" s="109">
        <f t="shared" si="20"/>
        <v>370198.57</v>
      </c>
      <c r="L28" s="109">
        <f>+'[1]PIVTBL PASTE'!G86</f>
        <v>152067</v>
      </c>
      <c r="M28" s="109">
        <f>+'[1]PIVTBL PASTE'!H86</f>
        <v>128591</v>
      </c>
      <c r="N28" s="109">
        <f>+'[1]PIVTBL PASTE'!I86</f>
        <v>-250</v>
      </c>
      <c r="O28" s="109">
        <f>+'[1]PIVTBL PASTE'!J86</f>
        <v>432116.26</v>
      </c>
      <c r="P28" s="110">
        <f>(M28+N28)/L28*100</f>
        <v>84.397666817915791</v>
      </c>
      <c r="Q28" s="109">
        <f>+K28*20%+L28</f>
        <v>226106.71400000001</v>
      </c>
      <c r="R28" s="110">
        <f t="shared" ref="R28:R30" si="21">+M28/Q28*100</f>
        <v>56.87181849894116</v>
      </c>
      <c r="S28" s="109">
        <f>+Q28-M28-N28</f>
        <v>97765.714000000007</v>
      </c>
    </row>
    <row r="29" spans="1:19" x14ac:dyDescent="0.25">
      <c r="A29" s="900"/>
      <c r="B29" s="900"/>
      <c r="C29" s="117" t="s">
        <v>92</v>
      </c>
      <c r="D29" s="117">
        <f>+'[1]PIVTBL PASTE'!B87</f>
        <v>21</v>
      </c>
      <c r="E29" s="117">
        <f>+'[1]PIVTBL PASTE'!C87</f>
        <v>15</v>
      </c>
      <c r="F29" s="117">
        <f>+'[1]PIVTBL PASTE'!D87</f>
        <v>15</v>
      </c>
      <c r="G29" s="117">
        <f>+'[1]PIVTBL PASTE'!E87</f>
        <v>2514</v>
      </c>
      <c r="H29" s="117">
        <v>5</v>
      </c>
      <c r="I29" s="109">
        <v>5523</v>
      </c>
      <c r="J29" s="109">
        <f>+'[1]PIVTBL PASTE'!F87</f>
        <v>10780.95</v>
      </c>
      <c r="K29" s="109">
        <f t="shared" si="20"/>
        <v>5257.9500000000007</v>
      </c>
      <c r="L29" s="109">
        <f>+'[1]PIVTBL PASTE'!G87</f>
        <v>26965</v>
      </c>
      <c r="M29" s="109">
        <f>+'[1]PIVTBL PASTE'!H87</f>
        <v>26976</v>
      </c>
      <c r="N29" s="109">
        <f>+'[1]PIVTBL PASTE'!I87</f>
        <v>0</v>
      </c>
      <c r="O29" s="109">
        <f>+'[1]PIVTBL PASTE'!J87</f>
        <v>10769.95</v>
      </c>
      <c r="P29" s="110">
        <f t="shared" ref="P29:P30" si="22">(M29+N29)/L29*100</f>
        <v>100.04079362136102</v>
      </c>
      <c r="Q29" s="109">
        <f>+K29*20%+L29</f>
        <v>28016.59</v>
      </c>
      <c r="R29" s="110">
        <f t="shared" si="21"/>
        <v>96.28580780173462</v>
      </c>
      <c r="S29" s="109">
        <f t="shared" ref="S29:S30" si="23">+Q29-M29-N29</f>
        <v>1040.5900000000001</v>
      </c>
    </row>
    <row r="30" spans="1:19" x14ac:dyDescent="0.25">
      <c r="A30" s="900"/>
      <c r="B30" s="900"/>
      <c r="C30" s="117" t="s">
        <v>93</v>
      </c>
      <c r="D30" s="117">
        <f>+'[1]PIVTBL PASTE'!B88</f>
        <v>14</v>
      </c>
      <c r="E30" s="117">
        <f>+'[1]PIVTBL PASTE'!C88</f>
        <v>12</v>
      </c>
      <c r="F30" s="117">
        <f>+'[1]PIVTBL PASTE'!D88</f>
        <v>12</v>
      </c>
      <c r="G30" s="117">
        <f>+'[1]PIVTBL PASTE'!E88</f>
        <v>1624</v>
      </c>
      <c r="H30" s="117">
        <v>1</v>
      </c>
      <c r="I30" s="109">
        <v>993.67</v>
      </c>
      <c r="J30" s="109">
        <f>+'[1]PIVTBL PASTE'!F88</f>
        <v>22351.65</v>
      </c>
      <c r="K30" s="109">
        <f t="shared" si="20"/>
        <v>21357.980000000003</v>
      </c>
      <c r="L30" s="109">
        <f>+'[1]PIVTBL PASTE'!G88</f>
        <v>17090.96</v>
      </c>
      <c r="M30" s="109">
        <f>+'[1]PIVTBL PASTE'!H88</f>
        <v>17980</v>
      </c>
      <c r="N30" s="109">
        <f>+'[1]PIVTBL PASTE'!I88</f>
        <v>0</v>
      </c>
      <c r="O30" s="109">
        <f>+'[1]PIVTBL PASTE'!J88</f>
        <v>21462.61</v>
      </c>
      <c r="P30" s="110">
        <f t="shared" si="22"/>
        <v>105.20181429246807</v>
      </c>
      <c r="Q30" s="109">
        <f>+K30*20%+L30</f>
        <v>21362.556</v>
      </c>
      <c r="R30" s="110">
        <f t="shared" si="21"/>
        <v>84.165958418084429</v>
      </c>
      <c r="S30" s="109">
        <f t="shared" si="23"/>
        <v>3382.5560000000005</v>
      </c>
    </row>
    <row r="31" spans="1:19" s="115" customFormat="1" x14ac:dyDescent="0.25">
      <c r="A31" s="897" t="s">
        <v>68</v>
      </c>
      <c r="B31" s="897"/>
      <c r="C31" s="120"/>
      <c r="D31" s="120">
        <f t="shared" ref="D31:O31" si="24">SUM(D27:D30)</f>
        <v>1596</v>
      </c>
      <c r="E31" s="120">
        <f t="shared" si="24"/>
        <v>1481</v>
      </c>
      <c r="F31" s="120">
        <f t="shared" si="24"/>
        <v>1481</v>
      </c>
      <c r="G31" s="120">
        <f t="shared" si="24"/>
        <v>37885</v>
      </c>
      <c r="H31" s="120">
        <f t="shared" si="24"/>
        <v>45</v>
      </c>
      <c r="I31" s="112">
        <f t="shared" si="24"/>
        <v>44708.359999999993</v>
      </c>
      <c r="J31" s="112">
        <f t="shared" si="24"/>
        <v>2316042.65</v>
      </c>
      <c r="K31" s="112">
        <f t="shared" si="24"/>
        <v>2271334.29</v>
      </c>
      <c r="L31" s="112">
        <f t="shared" si="24"/>
        <v>315204.63</v>
      </c>
      <c r="M31" s="112">
        <f t="shared" si="24"/>
        <v>206974</v>
      </c>
      <c r="N31" s="112">
        <f t="shared" si="24"/>
        <v>97774.6</v>
      </c>
      <c r="O31" s="112">
        <f t="shared" si="24"/>
        <v>2326498.6800000002</v>
      </c>
      <c r="P31" s="113">
        <f>M31/L31*100</f>
        <v>65.663375566532764</v>
      </c>
      <c r="Q31" s="112">
        <f>SUM(Q27:Q30)</f>
        <v>513649.2</v>
      </c>
      <c r="R31" s="113">
        <f>+M31/Q31*100</f>
        <v>40.29481599504097</v>
      </c>
      <c r="S31" s="122">
        <f>SUM(S27:S30)</f>
        <v>306925.2</v>
      </c>
    </row>
    <row r="32" spans="1:19" x14ac:dyDescent="0.25">
      <c r="A32" s="900" t="s">
        <v>169</v>
      </c>
      <c r="B32" s="900" t="s">
        <v>170</v>
      </c>
      <c r="C32" s="107" t="s">
        <v>95</v>
      </c>
      <c r="D32" s="107" t="s">
        <v>220</v>
      </c>
      <c r="E32" s="107" t="s">
        <v>140</v>
      </c>
      <c r="F32" s="107" t="s">
        <v>141</v>
      </c>
      <c r="G32" s="107" t="s">
        <v>96</v>
      </c>
      <c r="H32" s="107" t="s">
        <v>227</v>
      </c>
      <c r="I32" s="107" t="s">
        <v>228</v>
      </c>
      <c r="J32" s="107" t="s">
        <v>94</v>
      </c>
      <c r="K32" s="107" t="s">
        <v>229</v>
      </c>
      <c r="L32" s="107" t="s">
        <v>117</v>
      </c>
      <c r="M32" s="107" t="s">
        <v>230</v>
      </c>
      <c r="N32" s="107" t="s">
        <v>118</v>
      </c>
      <c r="O32" s="107" t="s">
        <v>119</v>
      </c>
      <c r="P32" s="107" t="s">
        <v>221</v>
      </c>
      <c r="Q32" s="107" t="s">
        <v>142</v>
      </c>
      <c r="R32" s="107" t="s">
        <v>143</v>
      </c>
      <c r="S32" s="123" t="s">
        <v>231</v>
      </c>
    </row>
    <row r="33" spans="1:19" x14ac:dyDescent="0.25">
      <c r="A33" s="900"/>
      <c r="B33" s="900"/>
      <c r="C33" s="117" t="s">
        <v>132</v>
      </c>
      <c r="D33" s="117">
        <f>+'[1]PIVTBL PASTE'!B100</f>
        <v>765</v>
      </c>
      <c r="E33" s="117">
        <f>+'[1]PIVTBL PASTE'!C100</f>
        <v>761</v>
      </c>
      <c r="F33" s="117">
        <f>+'[1]PIVTBL PASTE'!D100</f>
        <v>761</v>
      </c>
      <c r="G33" s="117">
        <f>+'[1]PIVTBL PASTE'!E100</f>
        <v>15886</v>
      </c>
      <c r="H33" s="117"/>
      <c r="I33" s="117"/>
      <c r="J33" s="109">
        <f>+'[1]PIVTBL PASTE'!F100</f>
        <v>10850115.560000001</v>
      </c>
      <c r="K33" s="109">
        <f t="shared" ref="K33:K36" si="25">+J33-I33</f>
        <v>10850115.560000001</v>
      </c>
      <c r="L33" s="109">
        <f>+'[1]PIVTBL PASTE'!G100</f>
        <v>205653.24</v>
      </c>
      <c r="M33" s="109">
        <f>+'[1]PIVTBL PASTE'!H100</f>
        <v>46850</v>
      </c>
      <c r="N33" s="109">
        <f>+'[1]PIVTBL PASTE'!I100</f>
        <v>112915.38</v>
      </c>
      <c r="O33" s="109">
        <f>+'[1]PIVTBL PASTE'!J100</f>
        <v>10896003.42</v>
      </c>
      <c r="P33" s="110">
        <f>M33/L33*100</f>
        <v>22.78106583684264</v>
      </c>
      <c r="Q33" s="109">
        <f>+L33*2</f>
        <v>411306.48</v>
      </c>
      <c r="R33" s="110">
        <f>+M33/Q33*100</f>
        <v>11.39053291842132</v>
      </c>
      <c r="S33" s="109">
        <f>+Q33-M33</f>
        <v>364456.48</v>
      </c>
    </row>
    <row r="34" spans="1:19" x14ac:dyDescent="0.25">
      <c r="A34" s="900"/>
      <c r="B34" s="900"/>
      <c r="C34" s="117" t="s">
        <v>91</v>
      </c>
      <c r="D34" s="117">
        <f>+'[1]PIVTBL PASTE'!B101</f>
        <v>1391</v>
      </c>
      <c r="E34" s="117">
        <f>+'[1]PIVTBL PASTE'!C101</f>
        <v>1288</v>
      </c>
      <c r="F34" s="117">
        <f>+'[1]PIVTBL PASTE'!D101</f>
        <v>1288</v>
      </c>
      <c r="G34" s="117">
        <f>+'[1]PIVTBL PASTE'!E101</f>
        <v>35111</v>
      </c>
      <c r="H34" s="117">
        <v>97</v>
      </c>
      <c r="I34" s="109">
        <v>81633.24000000002</v>
      </c>
      <c r="J34" s="109">
        <f>+'[1]PIVTBL PASTE'!F101</f>
        <v>873854.31</v>
      </c>
      <c r="K34" s="109">
        <f t="shared" si="25"/>
        <v>792221.07000000007</v>
      </c>
      <c r="L34" s="109">
        <f>+'[1]PIVTBL PASTE'!G101</f>
        <v>263421.96999999997</v>
      </c>
      <c r="M34" s="109">
        <f>+'[1]PIVTBL PASTE'!H101</f>
        <v>226841</v>
      </c>
      <c r="N34" s="109">
        <f>+'[1]PIVTBL PASTE'!I101</f>
        <v>210</v>
      </c>
      <c r="O34" s="109">
        <f>+'[1]PIVTBL PASTE'!J101</f>
        <v>910225.28</v>
      </c>
      <c r="P34" s="110">
        <f>(M34+N34)/L34*100</f>
        <v>86.19288664495221</v>
      </c>
      <c r="Q34" s="109">
        <f>+K34*20%+L34</f>
        <v>421866.18400000001</v>
      </c>
      <c r="R34" s="110">
        <f t="shared" ref="R34:R36" si="26">+M34/Q34*100</f>
        <v>53.770842177765068</v>
      </c>
      <c r="S34" s="109">
        <f>+Q34-M34-N34</f>
        <v>194815.18400000001</v>
      </c>
    </row>
    <row r="35" spans="1:19" x14ac:dyDescent="0.25">
      <c r="A35" s="900"/>
      <c r="B35" s="900"/>
      <c r="C35" s="117" t="s">
        <v>92</v>
      </c>
      <c r="D35" s="117">
        <f>+'[1]PIVTBL PASTE'!B102</f>
        <v>66</v>
      </c>
      <c r="E35" s="117">
        <f>+'[1]PIVTBL PASTE'!C102</f>
        <v>54</v>
      </c>
      <c r="F35" s="117">
        <f>+'[1]PIVTBL PASTE'!D102</f>
        <v>54</v>
      </c>
      <c r="G35" s="117">
        <f>+'[1]PIVTBL PASTE'!E102</f>
        <v>7081</v>
      </c>
      <c r="H35" s="117">
        <v>8</v>
      </c>
      <c r="I35" s="109">
        <v>25232.47</v>
      </c>
      <c r="J35" s="109">
        <f>+'[1]PIVTBL PASTE'!F102</f>
        <v>48870.130000000005</v>
      </c>
      <c r="K35" s="109">
        <f t="shared" si="25"/>
        <v>23637.660000000003</v>
      </c>
      <c r="L35" s="109">
        <f>+'[1]PIVTBL PASTE'!G102</f>
        <v>78743</v>
      </c>
      <c r="M35" s="109">
        <f>+'[1]PIVTBL PASTE'!H102</f>
        <v>81319</v>
      </c>
      <c r="N35" s="109">
        <f>+'[1]PIVTBL PASTE'!I102</f>
        <v>0</v>
      </c>
      <c r="O35" s="109">
        <f>+'[1]PIVTBL PASTE'!J102</f>
        <v>46294.130000000005</v>
      </c>
      <c r="P35" s="110">
        <f t="shared" ref="P35:P36" si="27">(M35+N35)/L35*100</f>
        <v>103.27140190239132</v>
      </c>
      <c r="Q35" s="109">
        <f>+K35*20%+L35</f>
        <v>83470.532000000007</v>
      </c>
      <c r="R35" s="110">
        <f t="shared" si="26"/>
        <v>97.422405310655009</v>
      </c>
      <c r="S35" s="109">
        <f t="shared" ref="S35:S36" si="28">+Q35-M35-N35</f>
        <v>2151.5320000000065</v>
      </c>
    </row>
    <row r="36" spans="1:19" x14ac:dyDescent="0.25">
      <c r="A36" s="900"/>
      <c r="B36" s="900"/>
      <c r="C36" s="117" t="s">
        <v>93</v>
      </c>
      <c r="D36" s="117">
        <f>+'[1]PIVTBL PASTE'!B103</f>
        <v>61</v>
      </c>
      <c r="E36" s="117">
        <f>+'[1]PIVTBL PASTE'!C103</f>
        <v>52</v>
      </c>
      <c r="F36" s="117">
        <f>+'[1]PIVTBL PASTE'!D103</f>
        <v>52</v>
      </c>
      <c r="G36" s="117">
        <f>+'[1]PIVTBL PASTE'!E103</f>
        <v>5131</v>
      </c>
      <c r="H36" s="117">
        <v>7</v>
      </c>
      <c r="I36" s="109">
        <v>19496</v>
      </c>
      <c r="J36" s="109">
        <f>+'[1]PIVTBL PASTE'!F103</f>
        <v>120265.4</v>
      </c>
      <c r="K36" s="109">
        <f t="shared" si="25"/>
        <v>100769.4</v>
      </c>
      <c r="L36" s="109">
        <f>+'[1]PIVTBL PASTE'!G103</f>
        <v>52619.39</v>
      </c>
      <c r="M36" s="109">
        <f>+'[1]PIVTBL PASTE'!H103</f>
        <v>41332</v>
      </c>
      <c r="N36" s="109">
        <f>+'[1]PIVTBL PASTE'!I103</f>
        <v>0</v>
      </c>
      <c r="O36" s="109">
        <f>+'[1]PIVTBL PASTE'!J103</f>
        <v>131552.79</v>
      </c>
      <c r="P36" s="110">
        <f t="shared" si="27"/>
        <v>78.54899116086294</v>
      </c>
      <c r="Q36" s="109">
        <f>+K36*20%+L36</f>
        <v>72773.27</v>
      </c>
      <c r="R36" s="110">
        <f t="shared" si="26"/>
        <v>56.795578926163401</v>
      </c>
      <c r="S36" s="109">
        <f t="shared" si="28"/>
        <v>31441.270000000004</v>
      </c>
    </row>
    <row r="37" spans="1:19" s="115" customFormat="1" x14ac:dyDescent="0.25">
      <c r="A37" s="897" t="s">
        <v>68</v>
      </c>
      <c r="B37" s="897"/>
      <c r="C37" s="120"/>
      <c r="D37" s="120">
        <f t="shared" ref="D37:O37" si="29">SUM(D33:D36)</f>
        <v>2283</v>
      </c>
      <c r="E37" s="120">
        <f t="shared" si="29"/>
        <v>2155</v>
      </c>
      <c r="F37" s="120">
        <f t="shared" si="29"/>
        <v>2155</v>
      </c>
      <c r="G37" s="120">
        <f t="shared" si="29"/>
        <v>63209</v>
      </c>
      <c r="H37" s="120">
        <f t="shared" si="29"/>
        <v>112</v>
      </c>
      <c r="I37" s="112">
        <f t="shared" si="29"/>
        <v>126361.71000000002</v>
      </c>
      <c r="J37" s="112">
        <f t="shared" si="29"/>
        <v>11893105.400000002</v>
      </c>
      <c r="K37" s="112">
        <f t="shared" si="29"/>
        <v>11766743.690000001</v>
      </c>
      <c r="L37" s="112">
        <f t="shared" si="29"/>
        <v>600437.6</v>
      </c>
      <c r="M37" s="112">
        <f t="shared" si="29"/>
        <v>396342</v>
      </c>
      <c r="N37" s="112">
        <f t="shared" si="29"/>
        <v>113125.38</v>
      </c>
      <c r="O37" s="112">
        <f t="shared" si="29"/>
        <v>11984075.619999999</v>
      </c>
      <c r="P37" s="113">
        <f>M37/L37*100</f>
        <v>66.008857539900902</v>
      </c>
      <c r="Q37" s="112">
        <f>SUM(Q33:Q36)</f>
        <v>989416.46600000001</v>
      </c>
      <c r="R37" s="113">
        <f>+M37/Q37*100</f>
        <v>40.058156865159752</v>
      </c>
      <c r="S37" s="122">
        <f>SUM(S33:S36)</f>
        <v>592864.46600000001</v>
      </c>
    </row>
    <row r="38" spans="1:19" ht="25.5" customHeight="1" x14ac:dyDescent="0.25">
      <c r="A38" s="900" t="s">
        <v>171</v>
      </c>
      <c r="B38" s="900" t="s">
        <v>172</v>
      </c>
      <c r="C38" s="107" t="s">
        <v>95</v>
      </c>
      <c r="D38" s="107" t="s">
        <v>220</v>
      </c>
      <c r="E38" s="107" t="s">
        <v>140</v>
      </c>
      <c r="F38" s="107" t="s">
        <v>141</v>
      </c>
      <c r="G38" s="107" t="s">
        <v>96</v>
      </c>
      <c r="H38" s="107" t="s">
        <v>227</v>
      </c>
      <c r="I38" s="107" t="s">
        <v>228</v>
      </c>
      <c r="J38" s="107" t="s">
        <v>94</v>
      </c>
      <c r="K38" s="107" t="s">
        <v>229</v>
      </c>
      <c r="L38" s="107" t="s">
        <v>117</v>
      </c>
      <c r="M38" s="107" t="s">
        <v>230</v>
      </c>
      <c r="N38" s="107" t="s">
        <v>118</v>
      </c>
      <c r="O38" s="107" t="s">
        <v>119</v>
      </c>
      <c r="P38" s="107" t="s">
        <v>221</v>
      </c>
      <c r="Q38" s="107" t="s">
        <v>142</v>
      </c>
      <c r="R38" s="107" t="s">
        <v>143</v>
      </c>
      <c r="S38" s="123" t="s">
        <v>231</v>
      </c>
    </row>
    <row r="39" spans="1:19" x14ac:dyDescent="0.25">
      <c r="A39" s="900"/>
      <c r="B39" s="900"/>
      <c r="C39" s="117" t="s">
        <v>132</v>
      </c>
      <c r="D39" s="117">
        <f>+'[1]PIVTBL PASTE'!B145</f>
        <v>407</v>
      </c>
      <c r="E39" s="117">
        <f>+'[1]PIVTBL PASTE'!C145</f>
        <v>407</v>
      </c>
      <c r="F39" s="117">
        <f>+'[1]PIVTBL PASTE'!D145</f>
        <v>407</v>
      </c>
      <c r="G39" s="117">
        <f>+'[1]PIVTBL PASTE'!E145</f>
        <v>7823</v>
      </c>
      <c r="H39" s="117"/>
      <c r="I39" s="117"/>
      <c r="J39" s="109">
        <f>+'[1]PIVTBL PASTE'!F145</f>
        <v>1561476.03</v>
      </c>
      <c r="K39" s="109">
        <f t="shared" ref="K39:K41" si="30">+J39-I39</f>
        <v>1561476.03</v>
      </c>
      <c r="L39" s="109">
        <f>+'[1]PIVTBL PASTE'!G145</f>
        <v>71813.440000000002</v>
      </c>
      <c r="M39" s="109">
        <f>+'[1]PIVTBL PASTE'!H145</f>
        <v>8457</v>
      </c>
      <c r="N39" s="109">
        <f>+'[1]PIVTBL PASTE'!I145</f>
        <v>56775.47</v>
      </c>
      <c r="O39" s="109">
        <f>+'[1]PIVTBL PASTE'!J145</f>
        <v>1568057</v>
      </c>
      <c r="P39" s="110">
        <f>M39/L39*100</f>
        <v>11.776347157300918</v>
      </c>
      <c r="Q39" s="109">
        <f>+L39*2</f>
        <v>143626.88</v>
      </c>
      <c r="R39" s="110">
        <f>+M39/Q39*100</f>
        <v>5.8881735786504592</v>
      </c>
      <c r="S39" s="109">
        <f>+Q39-M39</f>
        <v>135169.88</v>
      </c>
    </row>
    <row r="40" spans="1:19" x14ac:dyDescent="0.25">
      <c r="A40" s="900"/>
      <c r="B40" s="900"/>
      <c r="C40" s="117" t="s">
        <v>91</v>
      </c>
      <c r="D40" s="117">
        <f>+'[1]PIVTBL PASTE'!B146</f>
        <v>1162</v>
      </c>
      <c r="E40" s="117">
        <f>+'[1]PIVTBL PASTE'!C146</f>
        <v>1090</v>
      </c>
      <c r="F40" s="117">
        <f>+'[1]PIVTBL PASTE'!D146</f>
        <v>1090</v>
      </c>
      <c r="G40" s="117">
        <f>+'[1]PIVTBL PASTE'!E146</f>
        <v>50050</v>
      </c>
      <c r="H40" s="117">
        <v>52</v>
      </c>
      <c r="I40" s="109">
        <v>97426</v>
      </c>
      <c r="J40" s="109">
        <f>+'[1]PIVTBL PASTE'!F146</f>
        <v>830928.74</v>
      </c>
      <c r="K40" s="109">
        <f t="shared" si="30"/>
        <v>733502.74</v>
      </c>
      <c r="L40" s="109">
        <f>+'[1]PIVTBL PASTE'!G146</f>
        <v>393610.01</v>
      </c>
      <c r="M40" s="109">
        <f>+'[1]PIVTBL PASTE'!H146</f>
        <v>347739</v>
      </c>
      <c r="N40" s="109">
        <f>+'[1]PIVTBL PASTE'!I146</f>
        <v>73</v>
      </c>
      <c r="O40" s="109">
        <f>+'[1]PIVTBL PASTE'!J146</f>
        <v>876726.75</v>
      </c>
      <c r="P40" s="110">
        <f>(M40+N40)/L40*100</f>
        <v>88.364622637518792</v>
      </c>
      <c r="Q40" s="109">
        <f>+K40*20%+L40</f>
        <v>540310.55799999996</v>
      </c>
      <c r="R40" s="110">
        <f t="shared" ref="R40:R42" si="31">+M40/Q40*100</f>
        <v>64.359097717279852</v>
      </c>
      <c r="S40" s="109">
        <f>+Q40-M40-N40</f>
        <v>192498.55799999996</v>
      </c>
    </row>
    <row r="41" spans="1:19" x14ac:dyDescent="0.25">
      <c r="A41" s="900"/>
      <c r="B41" s="900"/>
      <c r="C41" s="117" t="s">
        <v>92</v>
      </c>
      <c r="D41" s="117">
        <f>+'[1]PIVTBL PASTE'!B147</f>
        <v>425</v>
      </c>
      <c r="E41" s="117">
        <f>+'[1]PIVTBL PASTE'!C147</f>
        <v>402</v>
      </c>
      <c r="F41" s="117">
        <f>+'[1]PIVTBL PASTE'!D147</f>
        <v>402</v>
      </c>
      <c r="G41" s="117">
        <f>+'[1]PIVTBL PASTE'!E147</f>
        <v>32120</v>
      </c>
      <c r="H41" s="117">
        <v>15</v>
      </c>
      <c r="I41" s="109">
        <v>29893</v>
      </c>
      <c r="J41" s="109">
        <f>+'[1]PIVTBL PASTE'!F147</f>
        <v>324935.81</v>
      </c>
      <c r="K41" s="109">
        <f t="shared" si="30"/>
        <v>295042.81</v>
      </c>
      <c r="L41" s="109">
        <f>+'[1]PIVTBL PASTE'!G147</f>
        <v>392810.01</v>
      </c>
      <c r="M41" s="109">
        <f>+'[1]PIVTBL PASTE'!H147</f>
        <v>369430</v>
      </c>
      <c r="N41" s="109">
        <f>+'[1]PIVTBL PASTE'!I147</f>
        <v>0</v>
      </c>
      <c r="O41" s="109">
        <f>+'[1]PIVTBL PASTE'!J147</f>
        <v>348315.82</v>
      </c>
      <c r="P41" s="110">
        <f t="shared" ref="P41:P42" si="32">(M41+N41)/L41*100</f>
        <v>94.048010640054713</v>
      </c>
      <c r="Q41" s="109">
        <f>+K41*20%+L41</f>
        <v>451818.57200000004</v>
      </c>
      <c r="R41" s="110">
        <f t="shared" si="31"/>
        <v>81.765120536036733</v>
      </c>
      <c r="S41" s="109">
        <f t="shared" ref="S41:S42" si="33">+Q41-M41-N41</f>
        <v>82388.572000000044</v>
      </c>
    </row>
    <row r="42" spans="1:19" x14ac:dyDescent="0.25">
      <c r="A42" s="900"/>
      <c r="B42" s="900"/>
      <c r="C42" s="117" t="s">
        <v>93</v>
      </c>
      <c r="D42" s="117">
        <f>+'[1]PIVTBL PASTE'!B148</f>
        <v>62</v>
      </c>
      <c r="E42" s="117">
        <f>+'[1]PIVTBL PASTE'!C148</f>
        <v>46</v>
      </c>
      <c r="F42" s="117">
        <f>+'[1]PIVTBL PASTE'!D148</f>
        <v>46</v>
      </c>
      <c r="G42" s="117">
        <f>+'[1]PIVTBL PASTE'!E148</f>
        <v>29803</v>
      </c>
      <c r="H42" s="117">
        <v>7</v>
      </c>
      <c r="I42" s="109">
        <v>127517</v>
      </c>
      <c r="J42" s="109">
        <f>+'[1]PIVTBL PASTE'!F148</f>
        <v>158143.85</v>
      </c>
      <c r="K42" s="109">
        <f>+J42-I42</f>
        <v>30626.850000000006</v>
      </c>
      <c r="L42" s="109">
        <f>+'[1]PIVTBL PASTE'!G148</f>
        <v>297438.96000000002</v>
      </c>
      <c r="M42" s="109">
        <f>+'[1]PIVTBL PASTE'!H148</f>
        <v>272825</v>
      </c>
      <c r="N42" s="109">
        <f>+'[1]PIVTBL PASTE'!I148</f>
        <v>0</v>
      </c>
      <c r="O42" s="109">
        <f>+'[1]PIVTBL PASTE'!J148</f>
        <v>182757.81</v>
      </c>
      <c r="P42" s="110">
        <f t="shared" si="32"/>
        <v>91.724702103584548</v>
      </c>
      <c r="Q42" s="109">
        <f>+K42*20%+L42</f>
        <v>303564.33</v>
      </c>
      <c r="R42" s="110">
        <f t="shared" si="31"/>
        <v>89.873866274077713</v>
      </c>
      <c r="S42" s="109">
        <f t="shared" si="33"/>
        <v>30739.330000000016</v>
      </c>
    </row>
    <row r="43" spans="1:19" s="115" customFormat="1" x14ac:dyDescent="0.25">
      <c r="A43" s="897" t="s">
        <v>68</v>
      </c>
      <c r="B43" s="897"/>
      <c r="C43" s="120"/>
      <c r="D43" s="120">
        <f t="shared" ref="D43:O43" si="34">SUM(D39:D42)</f>
        <v>2056</v>
      </c>
      <c r="E43" s="120">
        <f t="shared" si="34"/>
        <v>1945</v>
      </c>
      <c r="F43" s="120">
        <f t="shared" si="34"/>
        <v>1945</v>
      </c>
      <c r="G43" s="120">
        <f t="shared" si="34"/>
        <v>119796</v>
      </c>
      <c r="H43" s="120">
        <f t="shared" si="34"/>
        <v>74</v>
      </c>
      <c r="I43" s="112">
        <f t="shared" si="34"/>
        <v>254836</v>
      </c>
      <c r="J43" s="112">
        <f t="shared" si="34"/>
        <v>2875484.43</v>
      </c>
      <c r="K43" s="112">
        <f t="shared" si="34"/>
        <v>2620648.4300000002</v>
      </c>
      <c r="L43" s="112">
        <f t="shared" si="34"/>
        <v>1155672.42</v>
      </c>
      <c r="M43" s="112">
        <f t="shared" si="34"/>
        <v>998451</v>
      </c>
      <c r="N43" s="112">
        <f t="shared" si="34"/>
        <v>56848.47</v>
      </c>
      <c r="O43" s="112">
        <f t="shared" si="34"/>
        <v>2975857.38</v>
      </c>
      <c r="P43" s="113">
        <f>M43/L43*100</f>
        <v>86.395676034217388</v>
      </c>
      <c r="Q43" s="112">
        <f>SUM(Q39:Q42)</f>
        <v>1439320.34</v>
      </c>
      <c r="R43" s="113">
        <f>+M43/Q43*100</f>
        <v>69.369616495518983</v>
      </c>
      <c r="S43" s="122">
        <f>SUM(S39:S42)</f>
        <v>440796.34</v>
      </c>
    </row>
    <row r="50" spans="1:19" x14ac:dyDescent="0.25">
      <c r="A50" s="116" t="s">
        <v>234</v>
      </c>
      <c r="D50" s="111">
        <f>+D7+D13+D19+D25+D31+D37+D43</f>
        <v>12378</v>
      </c>
      <c r="E50" s="111">
        <f t="shared" ref="E50:S50" si="35">+E7+E13+E19+E25+E31+E37+E43</f>
        <v>11468</v>
      </c>
      <c r="F50" s="111">
        <f t="shared" si="35"/>
        <v>11470</v>
      </c>
      <c r="G50" s="111">
        <f t="shared" si="35"/>
        <v>408329</v>
      </c>
      <c r="H50" s="111">
        <f t="shared" si="35"/>
        <v>694</v>
      </c>
      <c r="I50" s="111">
        <f t="shared" si="35"/>
        <v>1069401.05</v>
      </c>
      <c r="J50" s="111">
        <f t="shared" si="35"/>
        <v>39305206.039999999</v>
      </c>
      <c r="K50" s="111">
        <f t="shared" si="35"/>
        <v>38235804.990000002</v>
      </c>
      <c r="L50" s="111">
        <f t="shared" si="35"/>
        <v>3804435.4299999997</v>
      </c>
      <c r="M50" s="111">
        <f t="shared" si="35"/>
        <v>2761418</v>
      </c>
      <c r="N50" s="111">
        <f t="shared" si="35"/>
        <v>687700.87</v>
      </c>
      <c r="O50" s="111">
        <f t="shared" si="35"/>
        <v>39660522.600000001</v>
      </c>
      <c r="P50" s="111">
        <f t="shared" si="35"/>
        <v>484.69935107720022</v>
      </c>
      <c r="Q50" s="111">
        <f t="shared" si="35"/>
        <v>5679623.5199999996</v>
      </c>
      <c r="R50" s="111">
        <f t="shared" si="35"/>
        <v>318.89508744960028</v>
      </c>
      <c r="S50" s="111">
        <f t="shared" si="35"/>
        <v>2916233.71</v>
      </c>
    </row>
  </sheetData>
  <mergeCells count="23">
    <mergeCell ref="A37:B37"/>
    <mergeCell ref="A38:A42"/>
    <mergeCell ref="B38:B42"/>
    <mergeCell ref="A43:B43"/>
    <mergeCell ref="A25:B25"/>
    <mergeCell ref="A26:A30"/>
    <mergeCell ref="B26:B30"/>
    <mergeCell ref="A31:B31"/>
    <mergeCell ref="A32:A36"/>
    <mergeCell ref="B32:B36"/>
    <mergeCell ref="A13:B13"/>
    <mergeCell ref="A14:A18"/>
    <mergeCell ref="B14:B18"/>
    <mergeCell ref="A19:B19"/>
    <mergeCell ref="A20:A24"/>
    <mergeCell ref="B20:B24"/>
    <mergeCell ref="A8:A12"/>
    <mergeCell ref="B8:B12"/>
    <mergeCell ref="A1:Q1"/>
    <mergeCell ref="R1:S1"/>
    <mergeCell ref="A3:A6"/>
    <mergeCell ref="B3:B6"/>
    <mergeCell ref="A7:B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3" zoomScale="55" zoomScaleNormal="55" workbookViewId="0">
      <selection activeCell="AE17" sqref="AE17"/>
    </sheetView>
  </sheetViews>
  <sheetFormatPr defaultRowHeight="15" x14ac:dyDescent="0.25"/>
  <cols>
    <col min="1" max="1" width="12.140625" style="116" customWidth="1"/>
    <col min="2" max="2" width="10.140625" style="116" customWidth="1"/>
    <col min="3" max="3" width="7" style="111" bestFit="1" customWidth="1"/>
    <col min="4" max="4" width="9.7109375" style="111" bestFit="1" customWidth="1"/>
    <col min="5" max="5" width="8.42578125" style="111" bestFit="1" customWidth="1"/>
    <col min="6" max="6" width="10.42578125" style="111" bestFit="1" customWidth="1"/>
    <col min="7" max="7" width="7" style="111" bestFit="1" customWidth="1"/>
    <col min="8" max="8" width="7.5703125" style="111" bestFit="1" customWidth="1"/>
    <col min="9" max="9" width="8.5703125" style="111" bestFit="1" customWidth="1"/>
    <col min="10" max="10" width="10" style="111" bestFit="1" customWidth="1"/>
    <col min="11" max="11" width="9" style="111" bestFit="1" customWidth="1"/>
    <col min="12" max="12" width="9.140625" style="111" bestFit="1" customWidth="1"/>
    <col min="13" max="14" width="7" style="111" bestFit="1" customWidth="1"/>
    <col min="15" max="15" width="9" style="111" bestFit="1" customWidth="1"/>
    <col min="16" max="16" width="8.5703125" style="111" customWidth="1"/>
    <col min="17" max="17" width="9" style="111" bestFit="1" customWidth="1"/>
    <col min="18" max="18" width="7.85546875" style="111" bestFit="1" customWidth="1"/>
    <col min="19" max="16384" width="9.140625" style="111"/>
  </cols>
  <sheetData>
    <row r="1" spans="1:20" s="118" customFormat="1" ht="15.75" x14ac:dyDescent="0.25">
      <c r="A1" s="898" t="s">
        <v>224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9" t="str">
        <f>+[1]BADANAVALU!R1</f>
        <v>30.04.2022</v>
      </c>
      <c r="S1" s="899"/>
    </row>
    <row r="2" spans="1:20" s="108" customFormat="1" ht="30" x14ac:dyDescent="0.25">
      <c r="A2" s="107" t="s">
        <v>138</v>
      </c>
      <c r="B2" s="121" t="s">
        <v>139</v>
      </c>
      <c r="C2" s="107" t="s">
        <v>95</v>
      </c>
      <c r="D2" s="107" t="s">
        <v>220</v>
      </c>
      <c r="E2" s="107" t="s">
        <v>140</v>
      </c>
      <c r="F2" s="107" t="s">
        <v>141</v>
      </c>
      <c r="G2" s="107" t="s">
        <v>96</v>
      </c>
      <c r="H2" s="107" t="s">
        <v>227</v>
      </c>
      <c r="I2" s="107" t="s">
        <v>228</v>
      </c>
      <c r="J2" s="107" t="s">
        <v>94</v>
      </c>
      <c r="K2" s="107" t="s">
        <v>229</v>
      </c>
      <c r="L2" s="107" t="s">
        <v>117</v>
      </c>
      <c r="M2" s="107" t="s">
        <v>230</v>
      </c>
      <c r="N2" s="107" t="s">
        <v>118</v>
      </c>
      <c r="O2" s="107" t="s">
        <v>119</v>
      </c>
      <c r="P2" s="107" t="s">
        <v>221</v>
      </c>
      <c r="Q2" s="107" t="s">
        <v>142</v>
      </c>
      <c r="R2" s="107" t="s">
        <v>143</v>
      </c>
      <c r="S2" s="107" t="s">
        <v>231</v>
      </c>
    </row>
    <row r="3" spans="1:20" ht="15" customHeight="1" x14ac:dyDescent="0.25">
      <c r="A3" s="900" t="s">
        <v>173</v>
      </c>
      <c r="B3" s="900" t="s">
        <v>174</v>
      </c>
      <c r="C3" s="117" t="s">
        <v>132</v>
      </c>
      <c r="D3" s="117">
        <f>+'[1]PIVTBL PASTE'!B28</f>
        <v>870</v>
      </c>
      <c r="E3" s="117">
        <f>+'[1]PIVTBL PASTE'!C28</f>
        <v>870</v>
      </c>
      <c r="F3" s="117">
        <f>+'[1]PIVTBL PASTE'!D28</f>
        <v>870</v>
      </c>
      <c r="G3" s="117">
        <f>+'[1]PIVTBL PASTE'!E28</f>
        <v>16917</v>
      </c>
      <c r="H3" s="117"/>
      <c r="I3" s="117"/>
      <c r="J3" s="109">
        <f>+'[1]PIVTBL PASTE'!F28</f>
        <v>7034389.2400000002</v>
      </c>
      <c r="K3" s="109">
        <f t="shared" ref="K3:K6" si="0">+J3-I3</f>
        <v>7034389.2400000002</v>
      </c>
      <c r="L3" s="109">
        <f>+'[1]PIVTBL PASTE'!G28</f>
        <v>190946.84</v>
      </c>
      <c r="M3" s="109">
        <f>+'[1]PIVTBL PASTE'!H28</f>
        <v>23028</v>
      </c>
      <c r="N3" s="109">
        <f>+'[1]PIVTBL PASTE'!I28</f>
        <v>132657.28</v>
      </c>
      <c r="O3" s="109">
        <f>+'[1]PIVTBL PASTE'!J28</f>
        <v>7069650.7999999998</v>
      </c>
      <c r="P3" s="110">
        <f>M3/L3*100</f>
        <v>12.059901069847504</v>
      </c>
      <c r="Q3" s="109">
        <f>+L3*2</f>
        <v>381893.68</v>
      </c>
      <c r="R3" s="110">
        <f>+M3/Q3*100</f>
        <v>6.0299505349237519</v>
      </c>
      <c r="S3" s="109">
        <f>+Q3-M3</f>
        <v>358865.68</v>
      </c>
    </row>
    <row r="4" spans="1:20" x14ac:dyDescent="0.25">
      <c r="A4" s="900"/>
      <c r="B4" s="900"/>
      <c r="C4" s="117" t="s">
        <v>91</v>
      </c>
      <c r="D4" s="117">
        <f>+'[1]PIVTBL PASTE'!B29</f>
        <v>770</v>
      </c>
      <c r="E4" s="117">
        <f>+'[1]PIVTBL PASTE'!C29</f>
        <v>679</v>
      </c>
      <c r="F4" s="117">
        <f>+'[1]PIVTBL PASTE'!D29</f>
        <v>679</v>
      </c>
      <c r="G4" s="117">
        <f>+'[1]PIVTBL PASTE'!E29</f>
        <v>17244</v>
      </c>
      <c r="H4" s="117">
        <v>83</v>
      </c>
      <c r="I4" s="109">
        <v>93381.589999999982</v>
      </c>
      <c r="J4" s="109">
        <f>+'[1]PIVTBL PASTE'!F29</f>
        <v>407463.18</v>
      </c>
      <c r="K4" s="109">
        <f t="shared" si="0"/>
        <v>314081.59000000003</v>
      </c>
      <c r="L4" s="109">
        <f>+'[1]PIVTBL PASTE'!G29</f>
        <v>140032.32999999999</v>
      </c>
      <c r="M4" s="109">
        <f>+'[1]PIVTBL PASTE'!H29</f>
        <v>140932</v>
      </c>
      <c r="N4" s="109">
        <f>+'[1]PIVTBL PASTE'!I29</f>
        <v>0</v>
      </c>
      <c r="O4" s="109">
        <f>+'[1]PIVTBL PASTE'!J29</f>
        <v>406563.51</v>
      </c>
      <c r="P4" s="110">
        <f>(M4+N4)/L4*100</f>
        <v>100.64247306318477</v>
      </c>
      <c r="Q4" s="109">
        <f>+K4*20%+L4</f>
        <v>202848.64799999999</v>
      </c>
      <c r="R4" s="110">
        <f t="shared" ref="R4:R6" si="1">+M4/Q4*100</f>
        <v>69.476430525679419</v>
      </c>
      <c r="S4" s="109">
        <f>+Q4-M4-N4</f>
        <v>61916.647999999986</v>
      </c>
    </row>
    <row r="5" spans="1:20" x14ac:dyDescent="0.25">
      <c r="A5" s="900"/>
      <c r="B5" s="900"/>
      <c r="C5" s="117" t="s">
        <v>92</v>
      </c>
      <c r="D5" s="117">
        <f>+'[1]PIVTBL PASTE'!B30</f>
        <v>123</v>
      </c>
      <c r="E5" s="117">
        <f>+'[1]PIVTBL PASTE'!C30</f>
        <v>95</v>
      </c>
      <c r="F5" s="117">
        <f>+'[1]PIVTBL PASTE'!D30</f>
        <v>95</v>
      </c>
      <c r="G5" s="117">
        <f>+'[1]PIVTBL PASTE'!E30</f>
        <v>10129</v>
      </c>
      <c r="H5" s="117">
        <v>23</v>
      </c>
      <c r="I5" s="109">
        <v>47738.559999999998</v>
      </c>
      <c r="J5" s="109">
        <f>+'[1]PIVTBL PASTE'!F30</f>
        <v>212208.36000000002</v>
      </c>
      <c r="K5" s="109">
        <f t="shared" si="0"/>
        <v>164469.80000000002</v>
      </c>
      <c r="L5" s="109">
        <f>+'[1]PIVTBL PASTE'!G30</f>
        <v>111035.47</v>
      </c>
      <c r="M5" s="109">
        <f>+'[1]PIVTBL PASTE'!H30</f>
        <v>124930</v>
      </c>
      <c r="N5" s="109">
        <f>+'[1]PIVTBL PASTE'!I30</f>
        <v>4466.9399999999996</v>
      </c>
      <c r="O5" s="109">
        <f>+'[1]PIVTBL PASTE'!J30</f>
        <v>193846.88999999998</v>
      </c>
      <c r="P5" s="110">
        <f t="shared" ref="P5:P6" si="2">(M5+N5)/L5*100</f>
        <v>116.53658060798048</v>
      </c>
      <c r="Q5" s="109">
        <f>+K5*20%+L5</f>
        <v>143929.43</v>
      </c>
      <c r="R5" s="110">
        <f t="shared" si="1"/>
        <v>86.799482218473329</v>
      </c>
      <c r="S5" s="109">
        <f t="shared" ref="S5:S6" si="3">+Q5-M5-N5</f>
        <v>14532.489999999994</v>
      </c>
    </row>
    <row r="6" spans="1:20" x14ac:dyDescent="0.25">
      <c r="A6" s="900"/>
      <c r="B6" s="900"/>
      <c r="C6" s="117" t="s">
        <v>93</v>
      </c>
      <c r="D6" s="117">
        <f>+'[1]PIVTBL PASTE'!B31</f>
        <v>16</v>
      </c>
      <c r="E6" s="117">
        <f>+'[1]PIVTBL PASTE'!C31</f>
        <v>12</v>
      </c>
      <c r="F6" s="117">
        <f>+'[1]PIVTBL PASTE'!D31</f>
        <v>12</v>
      </c>
      <c r="G6" s="117">
        <f>+'[1]PIVTBL PASTE'!E31</f>
        <v>4057</v>
      </c>
      <c r="H6" s="117"/>
      <c r="I6" s="117"/>
      <c r="J6" s="109">
        <f>+'[1]PIVTBL PASTE'!F31</f>
        <v>-9033.69</v>
      </c>
      <c r="K6" s="109">
        <f t="shared" si="0"/>
        <v>-9033.69</v>
      </c>
      <c r="L6" s="109">
        <f>+'[1]PIVTBL PASTE'!G31</f>
        <v>43787</v>
      </c>
      <c r="M6" s="109">
        <f>+'[1]PIVTBL PASTE'!H31</f>
        <v>43794</v>
      </c>
      <c r="N6" s="109">
        <f>+'[1]PIVTBL PASTE'!I31</f>
        <v>0</v>
      </c>
      <c r="O6" s="109">
        <f>+'[1]PIVTBL PASTE'!J31</f>
        <v>-9040.69</v>
      </c>
      <c r="P6" s="110">
        <f t="shared" si="2"/>
        <v>100.01598648000549</v>
      </c>
      <c r="Q6" s="109">
        <f>+K6*20%+L6</f>
        <v>41980.262000000002</v>
      </c>
      <c r="R6" s="110">
        <f t="shared" si="1"/>
        <v>104.32045421727001</v>
      </c>
      <c r="S6" s="109">
        <f t="shared" si="3"/>
        <v>-1813.7379999999976</v>
      </c>
    </row>
    <row r="7" spans="1:20" s="108" customFormat="1" x14ac:dyDescent="0.25">
      <c r="A7" s="897" t="s">
        <v>68</v>
      </c>
      <c r="B7" s="897"/>
      <c r="C7" s="120"/>
      <c r="D7" s="120">
        <f t="shared" ref="D7:O7" si="4">SUM(D3:D6)</f>
        <v>1779</v>
      </c>
      <c r="E7" s="120">
        <f t="shared" si="4"/>
        <v>1656</v>
      </c>
      <c r="F7" s="120">
        <f t="shared" si="4"/>
        <v>1656</v>
      </c>
      <c r="G7" s="120">
        <f t="shared" si="4"/>
        <v>48347</v>
      </c>
      <c r="H7" s="120">
        <f t="shared" si="4"/>
        <v>106</v>
      </c>
      <c r="I7" s="120">
        <f t="shared" si="4"/>
        <v>141120.14999999997</v>
      </c>
      <c r="J7" s="112">
        <f t="shared" si="4"/>
        <v>7645027.0899999999</v>
      </c>
      <c r="K7" s="112">
        <f t="shared" si="4"/>
        <v>7503906.9399999995</v>
      </c>
      <c r="L7" s="112">
        <f t="shared" si="4"/>
        <v>485801.64</v>
      </c>
      <c r="M7" s="112">
        <f t="shared" si="4"/>
        <v>332684</v>
      </c>
      <c r="N7" s="112">
        <f t="shared" si="4"/>
        <v>137124.22</v>
      </c>
      <c r="O7" s="112">
        <f t="shared" si="4"/>
        <v>7661020.5099999988</v>
      </c>
      <c r="P7" s="113">
        <f>M7/L7*100</f>
        <v>68.481448518782273</v>
      </c>
      <c r="Q7" s="112">
        <f>SUM(Q3:Q6)</f>
        <v>770652.0199999999</v>
      </c>
      <c r="R7" s="113">
        <f>+M7/Q7*100</f>
        <v>43.169159538438642</v>
      </c>
      <c r="S7" s="122">
        <f>SUM(S3:S6)</f>
        <v>433501.07999999996</v>
      </c>
    </row>
    <row r="8" spans="1:20" x14ac:dyDescent="0.25">
      <c r="A8" s="900" t="s">
        <v>63</v>
      </c>
      <c r="B8" s="900" t="s">
        <v>175</v>
      </c>
      <c r="C8" s="107" t="s">
        <v>95</v>
      </c>
      <c r="D8" s="107" t="s">
        <v>220</v>
      </c>
      <c r="E8" s="107" t="s">
        <v>140</v>
      </c>
      <c r="F8" s="107" t="s">
        <v>141</v>
      </c>
      <c r="G8" s="107" t="s">
        <v>96</v>
      </c>
      <c r="H8" s="107" t="s">
        <v>227</v>
      </c>
      <c r="I8" s="107" t="s">
        <v>228</v>
      </c>
      <c r="J8" s="107" t="s">
        <v>94</v>
      </c>
      <c r="K8" s="107" t="s">
        <v>229</v>
      </c>
      <c r="L8" s="107" t="s">
        <v>117</v>
      </c>
      <c r="M8" s="107" t="s">
        <v>230</v>
      </c>
      <c r="N8" s="107" t="s">
        <v>118</v>
      </c>
      <c r="O8" s="107" t="s">
        <v>119</v>
      </c>
      <c r="P8" s="107" t="s">
        <v>221</v>
      </c>
      <c r="Q8" s="107" t="s">
        <v>142</v>
      </c>
      <c r="R8" s="107" t="s">
        <v>143</v>
      </c>
      <c r="S8" s="123" t="s">
        <v>231</v>
      </c>
    </row>
    <row r="9" spans="1:20" x14ac:dyDescent="0.25">
      <c r="A9" s="900"/>
      <c r="B9" s="900"/>
      <c r="C9" s="117" t="s">
        <v>132</v>
      </c>
      <c r="D9" s="117">
        <f>+'[1]PIVTBL PASTE'!B33</f>
        <v>991</v>
      </c>
      <c r="E9" s="117">
        <f>+'[1]PIVTBL PASTE'!C33</f>
        <v>985</v>
      </c>
      <c r="F9" s="117">
        <f>+'[1]PIVTBL PASTE'!D33</f>
        <v>985</v>
      </c>
      <c r="G9" s="117">
        <f>+'[1]PIVTBL PASTE'!E33</f>
        <v>13220</v>
      </c>
      <c r="H9" s="117"/>
      <c r="I9" s="117"/>
      <c r="J9" s="109">
        <f>+'[1]PIVTBL PASTE'!F33</f>
        <v>7302305.75</v>
      </c>
      <c r="K9" s="109">
        <f t="shared" ref="K9:K10" si="5">+J9-I9</f>
        <v>7302305.75</v>
      </c>
      <c r="L9" s="109">
        <f>+'[1]PIVTBL PASTE'!G33</f>
        <v>179084.59</v>
      </c>
      <c r="M9" s="109">
        <f>+'[1]PIVTBL PASTE'!H33</f>
        <v>54856</v>
      </c>
      <c r="N9" s="109">
        <f>+'[1]PIVTBL PASTE'!I33</f>
        <v>120737.55</v>
      </c>
      <c r="O9" s="109">
        <f>+'[1]PIVTBL PASTE'!J33</f>
        <v>7305796.79</v>
      </c>
      <c r="P9" s="110">
        <f>M9/L9*100</f>
        <v>30.631334611202448</v>
      </c>
      <c r="Q9" s="109">
        <f>+L9*2</f>
        <v>358169.18</v>
      </c>
      <c r="R9" s="110">
        <f>+M9/Q9*100</f>
        <v>15.315667305601224</v>
      </c>
      <c r="S9" s="109">
        <f>+Q9-M9</f>
        <v>303313.18</v>
      </c>
    </row>
    <row r="10" spans="1:20" x14ac:dyDescent="0.25">
      <c r="A10" s="900"/>
      <c r="B10" s="900"/>
      <c r="C10" s="117" t="s">
        <v>91</v>
      </c>
      <c r="D10" s="117">
        <f>+'[1]PIVTBL PASTE'!B34</f>
        <v>547</v>
      </c>
      <c r="E10" s="117">
        <f>+'[1]PIVTBL PASTE'!C34</f>
        <v>491</v>
      </c>
      <c r="F10" s="117">
        <f>+'[1]PIVTBL PASTE'!D34</f>
        <v>491</v>
      </c>
      <c r="G10" s="117">
        <f>+'[1]PIVTBL PASTE'!E34</f>
        <v>9392</v>
      </c>
      <c r="H10" s="117">
        <v>53</v>
      </c>
      <c r="I10" s="117">
        <v>104130.25000000003</v>
      </c>
      <c r="J10" s="109">
        <f>+'[1]PIVTBL PASTE'!F34</f>
        <v>287355.13</v>
      </c>
      <c r="K10" s="109">
        <f t="shared" si="5"/>
        <v>183224.87999999998</v>
      </c>
      <c r="L10" s="109">
        <f>+'[1]PIVTBL PASTE'!G34</f>
        <v>80445</v>
      </c>
      <c r="M10" s="109">
        <f>+'[1]PIVTBL PASTE'!H34</f>
        <v>81803</v>
      </c>
      <c r="N10" s="109">
        <f>+'[1]PIVTBL PASTE'!I34</f>
        <v>0</v>
      </c>
      <c r="O10" s="109">
        <f>+'[1]PIVTBL PASTE'!J34</f>
        <v>285997.13</v>
      </c>
      <c r="P10" s="110">
        <f>(M10+N10)/L10*100</f>
        <v>101.68810988874387</v>
      </c>
      <c r="Q10" s="109">
        <f>+K10*20%+L10</f>
        <v>117089.976</v>
      </c>
      <c r="R10" s="110">
        <f t="shared" ref="R10:R12" si="6">+M10/Q10*100</f>
        <v>69.863367296274788</v>
      </c>
      <c r="S10" s="109">
        <f>+Q10-M10-N10</f>
        <v>35286.975999999995</v>
      </c>
    </row>
    <row r="11" spans="1:20" x14ac:dyDescent="0.25">
      <c r="A11" s="900"/>
      <c r="B11" s="900"/>
      <c r="C11" s="117" t="s">
        <v>92</v>
      </c>
      <c r="D11" s="117">
        <f>+'[1]PIVTBL PASTE'!B35</f>
        <v>19</v>
      </c>
      <c r="E11" s="117">
        <f>+'[1]PIVTBL PASTE'!C35</f>
        <v>15</v>
      </c>
      <c r="F11" s="117">
        <f>+'[1]PIVTBL PASTE'!D35</f>
        <v>15</v>
      </c>
      <c r="G11" s="117">
        <f>+'[1]PIVTBL PASTE'!E35</f>
        <v>4235</v>
      </c>
      <c r="H11" s="117">
        <v>2</v>
      </c>
      <c r="I11" s="109">
        <v>1666.67</v>
      </c>
      <c r="J11" s="109">
        <f>+'[1]PIVTBL PASTE'!F35</f>
        <v>-814.63</v>
      </c>
      <c r="K11" s="109">
        <f>+J11-I11</f>
        <v>-2481.3000000000002</v>
      </c>
      <c r="L11" s="109">
        <f>+'[1]PIVTBL PASTE'!G35</f>
        <v>44962</v>
      </c>
      <c r="M11" s="109">
        <f>+'[1]PIVTBL PASTE'!H35</f>
        <v>44224</v>
      </c>
      <c r="N11" s="109">
        <f>+'[1]PIVTBL PASTE'!I35</f>
        <v>0</v>
      </c>
      <c r="O11" s="109">
        <f>+'[1]PIVTBL PASTE'!J35</f>
        <v>-76.63</v>
      </c>
      <c r="P11" s="110">
        <f t="shared" ref="P11:P12" si="7">(M11+N11)/L11*100</f>
        <v>98.358613940661002</v>
      </c>
      <c r="Q11" s="109">
        <f>+K11*20%+L11</f>
        <v>44465.74</v>
      </c>
      <c r="R11" s="110">
        <f t="shared" si="6"/>
        <v>99.45634549205748</v>
      </c>
      <c r="S11" s="109">
        <f t="shared" ref="S11:S12" si="8">+Q11-M11-N11</f>
        <v>241.73999999999796</v>
      </c>
    </row>
    <row r="12" spans="1:20" x14ac:dyDescent="0.25">
      <c r="A12" s="900"/>
      <c r="B12" s="900"/>
      <c r="C12" s="117" t="s">
        <v>93</v>
      </c>
      <c r="D12" s="117">
        <f>+'[1]PIVTBL PASTE'!B36</f>
        <v>10</v>
      </c>
      <c r="E12" s="117">
        <f>+'[1]PIVTBL PASTE'!C36</f>
        <v>6</v>
      </c>
      <c r="F12" s="117">
        <f>+'[1]PIVTBL PASTE'!D36</f>
        <v>6</v>
      </c>
      <c r="G12" s="117">
        <f>+'[1]PIVTBL PASTE'!E36</f>
        <v>1709</v>
      </c>
      <c r="H12" s="117">
        <v>4</v>
      </c>
      <c r="I12" s="117">
        <v>31609.010000000002</v>
      </c>
      <c r="J12" s="109">
        <f>+'[1]PIVTBL PASTE'!F36</f>
        <v>31606.01</v>
      </c>
      <c r="K12" s="109">
        <f>+J12-I12</f>
        <v>-3.000000000003638</v>
      </c>
      <c r="L12" s="109">
        <f>+'[1]PIVTBL PASTE'!G36</f>
        <v>17111</v>
      </c>
      <c r="M12" s="109">
        <f>+'[1]PIVTBL PASTE'!H36</f>
        <v>17113</v>
      </c>
      <c r="N12" s="109">
        <f>+'[1]PIVTBL PASTE'!I36</f>
        <v>0</v>
      </c>
      <c r="O12" s="109">
        <f>+'[1]PIVTBL PASTE'!J36</f>
        <v>31604.01</v>
      </c>
      <c r="P12" s="110">
        <f t="shared" si="7"/>
        <v>100.01168838758694</v>
      </c>
      <c r="Q12" s="109">
        <f>+K12*20%+L12</f>
        <v>17110.399999999998</v>
      </c>
      <c r="R12" s="110">
        <f t="shared" si="6"/>
        <v>100.01519543669349</v>
      </c>
      <c r="S12" s="109">
        <f t="shared" si="8"/>
        <v>-2.6000000000021828</v>
      </c>
    </row>
    <row r="13" spans="1:20" s="108" customFormat="1" x14ac:dyDescent="0.25">
      <c r="A13" s="897" t="s">
        <v>68</v>
      </c>
      <c r="B13" s="897"/>
      <c r="C13" s="120"/>
      <c r="D13" s="120">
        <f t="shared" ref="D13:O13" si="9">SUM(D9:D12)</f>
        <v>1567</v>
      </c>
      <c r="E13" s="120">
        <f t="shared" si="9"/>
        <v>1497</v>
      </c>
      <c r="F13" s="120">
        <f t="shared" si="9"/>
        <v>1497</v>
      </c>
      <c r="G13" s="120">
        <f t="shared" si="9"/>
        <v>28556</v>
      </c>
      <c r="H13" s="120">
        <f t="shared" si="9"/>
        <v>59</v>
      </c>
      <c r="I13" s="120">
        <f t="shared" si="9"/>
        <v>137405.93000000002</v>
      </c>
      <c r="J13" s="112">
        <f t="shared" si="9"/>
        <v>7620452.2599999998</v>
      </c>
      <c r="K13" s="112">
        <f t="shared" si="9"/>
        <v>7483046.3300000001</v>
      </c>
      <c r="L13" s="112">
        <f t="shared" si="9"/>
        <v>321602.58999999997</v>
      </c>
      <c r="M13" s="112">
        <f t="shared" si="9"/>
        <v>197996</v>
      </c>
      <c r="N13" s="112">
        <f t="shared" si="9"/>
        <v>120737.55</v>
      </c>
      <c r="O13" s="112">
        <f t="shared" si="9"/>
        <v>7623321.2999999998</v>
      </c>
      <c r="P13" s="113">
        <f>M13/L13*100</f>
        <v>61.565424581935126</v>
      </c>
      <c r="Q13" s="112">
        <f>SUM(Q9:Q12)</f>
        <v>536835.29599999997</v>
      </c>
      <c r="R13" s="113">
        <f>+M13/Q13*100</f>
        <v>36.882075652492119</v>
      </c>
      <c r="S13" s="122">
        <f>SUM(S9:S12)</f>
        <v>338839.29599999997</v>
      </c>
    </row>
    <row r="14" spans="1:20" x14ac:dyDescent="0.25">
      <c r="A14" s="900" t="s">
        <v>176</v>
      </c>
      <c r="B14" s="900" t="s">
        <v>177</v>
      </c>
      <c r="C14" s="107" t="s">
        <v>95</v>
      </c>
      <c r="D14" s="107" t="s">
        <v>220</v>
      </c>
      <c r="E14" s="107" t="s">
        <v>140</v>
      </c>
      <c r="F14" s="107" t="s">
        <v>141</v>
      </c>
      <c r="G14" s="107" t="s">
        <v>96</v>
      </c>
      <c r="H14" s="107" t="s">
        <v>227</v>
      </c>
      <c r="I14" s="107" t="s">
        <v>228</v>
      </c>
      <c r="J14" s="107" t="s">
        <v>94</v>
      </c>
      <c r="K14" s="107" t="s">
        <v>229</v>
      </c>
      <c r="L14" s="107" t="s">
        <v>117</v>
      </c>
      <c r="M14" s="107" t="s">
        <v>230</v>
      </c>
      <c r="N14" s="107" t="s">
        <v>118</v>
      </c>
      <c r="O14" s="107" t="s">
        <v>119</v>
      </c>
      <c r="P14" s="107" t="s">
        <v>221</v>
      </c>
      <c r="Q14" s="107" t="s">
        <v>142</v>
      </c>
      <c r="R14" s="107" t="s">
        <v>143</v>
      </c>
      <c r="S14" s="123" t="s">
        <v>231</v>
      </c>
    </row>
    <row r="15" spans="1:20" x14ac:dyDescent="0.25">
      <c r="A15" s="900"/>
      <c r="B15" s="900"/>
      <c r="C15" s="117" t="s">
        <v>132</v>
      </c>
      <c r="D15" s="117">
        <f>+'[1]PIVTBL PASTE'!B53</f>
        <v>1014</v>
      </c>
      <c r="E15" s="117">
        <f>+'[1]PIVTBL PASTE'!C53</f>
        <v>1004</v>
      </c>
      <c r="F15" s="117">
        <f>+'[1]PIVTBL PASTE'!D53</f>
        <v>1004</v>
      </c>
      <c r="G15" s="117">
        <f>+'[1]PIVTBL PASTE'!E53</f>
        <v>12168</v>
      </c>
      <c r="H15" s="117"/>
      <c r="I15" s="117"/>
      <c r="J15" s="109">
        <f>+'[1]PIVTBL PASTE'!F53</f>
        <v>9061762.4299999997</v>
      </c>
      <c r="K15" s="109">
        <f t="shared" ref="K15:K16" si="10">+J15-I15</f>
        <v>9061762.4299999997</v>
      </c>
      <c r="L15" s="109">
        <f>+'[1]PIVTBL PASTE'!G53</f>
        <v>176685.8</v>
      </c>
      <c r="M15" s="109">
        <f>+'[1]PIVTBL PASTE'!H53</f>
        <v>35417</v>
      </c>
      <c r="N15" s="109">
        <f>+'[1]PIVTBL PASTE'!I53</f>
        <v>95097.14</v>
      </c>
      <c r="O15" s="109">
        <f>+'[1]PIVTBL PASTE'!J53</f>
        <v>9107934.0899999999</v>
      </c>
      <c r="P15" s="110">
        <f>M15/L15*100</f>
        <v>20.045187558932298</v>
      </c>
      <c r="Q15" s="109">
        <f>+L15*2</f>
        <v>353371.6</v>
      </c>
      <c r="R15" s="110">
        <f>+M15/Q15*100</f>
        <v>10.022593779466149</v>
      </c>
      <c r="S15" s="109">
        <f>+Q15-M15</f>
        <v>317954.59999999998</v>
      </c>
    </row>
    <row r="16" spans="1:20" x14ac:dyDescent="0.25">
      <c r="A16" s="900"/>
      <c r="B16" s="900"/>
      <c r="C16" s="117" t="s">
        <v>91</v>
      </c>
      <c r="D16" s="117">
        <f>+'[1]PIVTBL PASTE'!B54</f>
        <v>967</v>
      </c>
      <c r="E16" s="117">
        <f>+'[1]PIVTBL PASTE'!C54</f>
        <v>882</v>
      </c>
      <c r="F16" s="117">
        <f>+'[1]PIVTBL PASTE'!D54</f>
        <v>882</v>
      </c>
      <c r="G16" s="117">
        <f>+'[1]PIVTBL PASTE'!E54</f>
        <v>18083</v>
      </c>
      <c r="H16" s="117">
        <v>83</v>
      </c>
      <c r="I16" s="109">
        <v>219447.03000000012</v>
      </c>
      <c r="J16" s="109">
        <f>+'[1]PIVTBL PASTE'!F54</f>
        <v>556906.74</v>
      </c>
      <c r="K16" s="109">
        <f t="shared" si="10"/>
        <v>337459.70999999985</v>
      </c>
      <c r="L16" s="109">
        <f>+'[1]PIVTBL PASTE'!G54</f>
        <v>143512.46</v>
      </c>
      <c r="M16" s="109">
        <f>+'[1]PIVTBL PASTE'!H54</f>
        <v>143914</v>
      </c>
      <c r="N16" s="109">
        <f>+'[1]PIVTBL PASTE'!I54</f>
        <v>0</v>
      </c>
      <c r="O16" s="109">
        <f>+'[1]PIVTBL PASTE'!J54</f>
        <v>556505.19999999995</v>
      </c>
      <c r="P16" s="110">
        <f>(M16+N16)/L16*100</f>
        <v>100.27979452097749</v>
      </c>
      <c r="Q16" s="109">
        <f>+K16*20%+L16</f>
        <v>211004.40199999994</v>
      </c>
      <c r="R16" s="110">
        <f t="shared" ref="R16:R18" si="11">+M16/Q16*100</f>
        <v>68.204264288287234</v>
      </c>
      <c r="S16" s="109">
        <f>+Q16-M16-N16</f>
        <v>67090.401999999944</v>
      </c>
      <c r="T16" s="119"/>
    </row>
    <row r="17" spans="1:20" x14ac:dyDescent="0.25">
      <c r="A17" s="900"/>
      <c r="B17" s="900"/>
      <c r="C17" s="117" t="s">
        <v>92</v>
      </c>
      <c r="D17" s="117">
        <f>+'[1]PIVTBL PASTE'!B55</f>
        <v>42</v>
      </c>
      <c r="E17" s="117">
        <f>+'[1]PIVTBL PASTE'!C55</f>
        <v>38</v>
      </c>
      <c r="F17" s="117">
        <f>+'[1]PIVTBL PASTE'!D55</f>
        <v>38</v>
      </c>
      <c r="G17" s="117">
        <f>+'[1]PIVTBL PASTE'!E55</f>
        <v>12261</v>
      </c>
      <c r="H17" s="117">
        <v>3</v>
      </c>
      <c r="I17" s="109">
        <v>32268.33</v>
      </c>
      <c r="J17" s="109">
        <f>+'[1]PIVTBL PASTE'!F55</f>
        <v>47394.79</v>
      </c>
      <c r="K17" s="109">
        <f>+J17-I17</f>
        <v>15126.46</v>
      </c>
      <c r="L17" s="109">
        <f>+'[1]PIVTBL PASTE'!G55</f>
        <v>123653</v>
      </c>
      <c r="M17" s="109">
        <f>+'[1]PIVTBL PASTE'!H55</f>
        <v>124669</v>
      </c>
      <c r="N17" s="109">
        <f>+'[1]PIVTBL PASTE'!I55</f>
        <v>0</v>
      </c>
      <c r="O17" s="109">
        <f>+'[1]PIVTBL PASTE'!J55</f>
        <v>46378.79</v>
      </c>
      <c r="P17" s="110">
        <f t="shared" ref="P17:P18" si="12">(M17+N17)/L17*100</f>
        <v>100.82165414506726</v>
      </c>
      <c r="Q17" s="109">
        <f>+K17*20%+L17</f>
        <v>126678.292</v>
      </c>
      <c r="R17" s="110">
        <f t="shared" si="11"/>
        <v>98.41386241614309</v>
      </c>
      <c r="S17" s="109">
        <f t="shared" ref="S17:S18" si="13">+Q17-M17-N17</f>
        <v>2009.2920000000013</v>
      </c>
    </row>
    <row r="18" spans="1:20" x14ac:dyDescent="0.25">
      <c r="A18" s="900"/>
      <c r="B18" s="900"/>
      <c r="C18" s="117" t="s">
        <v>93</v>
      </c>
      <c r="D18" s="117">
        <f>+'[1]PIVTBL PASTE'!B56</f>
        <v>28</v>
      </c>
      <c r="E18" s="117">
        <f>+'[1]PIVTBL PASTE'!C56</f>
        <v>22</v>
      </c>
      <c r="F18" s="117">
        <f>+'[1]PIVTBL PASTE'!D56</f>
        <v>22</v>
      </c>
      <c r="G18" s="117">
        <f>+'[1]PIVTBL PASTE'!E56</f>
        <v>4077</v>
      </c>
      <c r="H18" s="117">
        <v>4</v>
      </c>
      <c r="I18" s="109">
        <v>9073.51</v>
      </c>
      <c r="J18" s="109">
        <f>+'[1]PIVTBL PASTE'!F56</f>
        <v>19790.599999999999</v>
      </c>
      <c r="K18" s="109">
        <f>+J18-I18</f>
        <v>10717.089999999998</v>
      </c>
      <c r="L18" s="109">
        <f>+'[1]PIVTBL PASTE'!G56</f>
        <v>41239</v>
      </c>
      <c r="M18" s="109">
        <f>+'[1]PIVTBL PASTE'!H56</f>
        <v>41248</v>
      </c>
      <c r="N18" s="109">
        <f>+'[1]PIVTBL PASTE'!I56</f>
        <v>0</v>
      </c>
      <c r="O18" s="109">
        <f>+'[1]PIVTBL PASTE'!J56</f>
        <v>19781.599999999999</v>
      </c>
      <c r="P18" s="110">
        <f t="shared" si="12"/>
        <v>100.02182400155193</v>
      </c>
      <c r="Q18" s="109">
        <f>+K18*20%+L18</f>
        <v>43382.417999999998</v>
      </c>
      <c r="R18" s="110">
        <f t="shared" si="11"/>
        <v>95.079993005461333</v>
      </c>
      <c r="S18" s="109">
        <f t="shared" si="13"/>
        <v>2134.4179999999978</v>
      </c>
    </row>
    <row r="19" spans="1:20" s="115" customFormat="1" x14ac:dyDescent="0.25">
      <c r="A19" s="897" t="s">
        <v>68</v>
      </c>
      <c r="B19" s="897"/>
      <c r="C19" s="120"/>
      <c r="D19" s="120">
        <f t="shared" ref="D19:O19" si="14">SUM(D15:D18)</f>
        <v>2051</v>
      </c>
      <c r="E19" s="120">
        <f t="shared" si="14"/>
        <v>1946</v>
      </c>
      <c r="F19" s="120">
        <f t="shared" si="14"/>
        <v>1946</v>
      </c>
      <c r="G19" s="120">
        <f t="shared" si="14"/>
        <v>46589</v>
      </c>
      <c r="H19" s="120">
        <f t="shared" si="14"/>
        <v>90</v>
      </c>
      <c r="I19" s="120">
        <f t="shared" si="14"/>
        <v>260788.87000000011</v>
      </c>
      <c r="J19" s="112">
        <f t="shared" si="14"/>
        <v>9685854.5599999987</v>
      </c>
      <c r="K19" s="112">
        <f t="shared" si="14"/>
        <v>9425065.6899999995</v>
      </c>
      <c r="L19" s="112">
        <f t="shared" si="14"/>
        <v>485090.26</v>
      </c>
      <c r="M19" s="112">
        <f t="shared" si="14"/>
        <v>345248</v>
      </c>
      <c r="N19" s="112">
        <f t="shared" si="14"/>
        <v>95097.14</v>
      </c>
      <c r="O19" s="112">
        <f t="shared" si="14"/>
        <v>9730599.6799999978</v>
      </c>
      <c r="P19" s="113">
        <f>M19/L19*100</f>
        <v>71.171909326730244</v>
      </c>
      <c r="Q19" s="112">
        <f>SUM(Q15:Q18)</f>
        <v>734436.71199999982</v>
      </c>
      <c r="R19" s="113">
        <f>+M19/Q19*100</f>
        <v>47.008543331096455</v>
      </c>
      <c r="S19" s="122">
        <f>SUM(S15:S18)</f>
        <v>389188.71199999994</v>
      </c>
    </row>
    <row r="20" spans="1:20" x14ac:dyDescent="0.25">
      <c r="A20" s="900" t="s">
        <v>173</v>
      </c>
      <c r="B20" s="900" t="s">
        <v>178</v>
      </c>
      <c r="C20" s="107" t="s">
        <v>95</v>
      </c>
      <c r="D20" s="107" t="s">
        <v>220</v>
      </c>
      <c r="E20" s="107" t="s">
        <v>140</v>
      </c>
      <c r="F20" s="107" t="s">
        <v>141</v>
      </c>
      <c r="G20" s="107" t="s">
        <v>96</v>
      </c>
      <c r="H20" s="107" t="s">
        <v>227</v>
      </c>
      <c r="I20" s="107" t="s">
        <v>228</v>
      </c>
      <c r="J20" s="107" t="s">
        <v>94</v>
      </c>
      <c r="K20" s="107" t="s">
        <v>229</v>
      </c>
      <c r="L20" s="107" t="s">
        <v>117</v>
      </c>
      <c r="M20" s="107" t="s">
        <v>230</v>
      </c>
      <c r="N20" s="107" t="s">
        <v>118</v>
      </c>
      <c r="O20" s="107" t="s">
        <v>119</v>
      </c>
      <c r="P20" s="107" t="s">
        <v>221</v>
      </c>
      <c r="Q20" s="107" t="s">
        <v>142</v>
      </c>
      <c r="R20" s="107" t="s">
        <v>143</v>
      </c>
      <c r="S20" s="123" t="s">
        <v>231</v>
      </c>
    </row>
    <row r="21" spans="1:20" x14ac:dyDescent="0.25">
      <c r="A21" s="900"/>
      <c r="B21" s="900"/>
      <c r="C21" s="117" t="s">
        <v>132</v>
      </c>
      <c r="D21" s="117">
        <f>+'[1]PIVTBL PASTE'!B110</f>
        <v>721</v>
      </c>
      <c r="E21" s="117">
        <f>+'[1]PIVTBL PASTE'!C110</f>
        <v>721</v>
      </c>
      <c r="F21" s="117">
        <f>+'[1]PIVTBL PASTE'!D110</f>
        <v>721</v>
      </c>
      <c r="G21" s="117">
        <f>+'[1]PIVTBL PASTE'!E110</f>
        <v>12909</v>
      </c>
      <c r="H21" s="117"/>
      <c r="I21" s="117"/>
      <c r="J21" s="109">
        <f>+'[1]PIVTBL PASTE'!F110</f>
        <v>4992244.33</v>
      </c>
      <c r="K21" s="109">
        <f t="shared" ref="K21:K22" si="15">+J21-I21</f>
        <v>4992244.33</v>
      </c>
      <c r="L21" s="109">
        <f>+'[1]PIVTBL PASTE'!G110</f>
        <v>144340.57999999999</v>
      </c>
      <c r="M21" s="109">
        <f>+'[1]PIVTBL PASTE'!H110</f>
        <v>8914</v>
      </c>
      <c r="N21" s="109">
        <f>+'[1]PIVTBL PASTE'!I110</f>
        <v>106122.35</v>
      </c>
      <c r="O21" s="109">
        <f>+'[1]PIVTBL PASTE'!J110</f>
        <v>5021548.5599999996</v>
      </c>
      <c r="P21" s="110">
        <f>M21/L21*100</f>
        <v>6.1756714570497095</v>
      </c>
      <c r="Q21" s="109">
        <f>+L21*2</f>
        <v>288681.15999999997</v>
      </c>
      <c r="R21" s="110">
        <f>+M21/Q21*100</f>
        <v>3.0878357285248548</v>
      </c>
      <c r="S21" s="109">
        <f>+Q21-M21</f>
        <v>279767.15999999997</v>
      </c>
    </row>
    <row r="22" spans="1:20" x14ac:dyDescent="0.25">
      <c r="A22" s="900"/>
      <c r="B22" s="900"/>
      <c r="C22" s="117" t="s">
        <v>91</v>
      </c>
      <c r="D22" s="117">
        <f>+'[1]PIVTBL PASTE'!B111</f>
        <v>902</v>
      </c>
      <c r="E22" s="117">
        <f>+'[1]PIVTBL PASTE'!C111</f>
        <v>840</v>
      </c>
      <c r="F22" s="117">
        <f>+'[1]PIVTBL PASTE'!D111</f>
        <v>840</v>
      </c>
      <c r="G22" s="117">
        <f>+'[1]PIVTBL PASTE'!E111</f>
        <v>14315</v>
      </c>
      <c r="H22" s="117">
        <v>59</v>
      </c>
      <c r="I22" s="109">
        <v>87698.04</v>
      </c>
      <c r="J22" s="109">
        <f>+'[1]PIVTBL PASTE'!F111</f>
        <v>505301.19</v>
      </c>
      <c r="K22" s="109">
        <f t="shared" si="15"/>
        <v>417603.15</v>
      </c>
      <c r="L22" s="109">
        <f>+'[1]PIVTBL PASTE'!G111</f>
        <v>131905.08000000002</v>
      </c>
      <c r="M22" s="109">
        <f>+'[1]PIVTBL PASTE'!H111</f>
        <v>116298</v>
      </c>
      <c r="N22" s="109">
        <f>+'[1]PIVTBL PASTE'!I111</f>
        <v>0</v>
      </c>
      <c r="O22" s="109">
        <f>+'[1]PIVTBL PASTE'!J111</f>
        <v>520908.27</v>
      </c>
      <c r="P22" s="110">
        <f>(M22+N22)/L22*100</f>
        <v>88.167946223147737</v>
      </c>
      <c r="Q22" s="109">
        <f>+K22*20%+L22</f>
        <v>215425.71000000002</v>
      </c>
      <c r="R22" s="110">
        <f t="shared" ref="R22:R24" si="16">+M22/Q22*100</f>
        <v>53.985199816679255</v>
      </c>
      <c r="S22" s="109">
        <f>+Q22-M22-N22</f>
        <v>99127.710000000021</v>
      </c>
    </row>
    <row r="23" spans="1:20" x14ac:dyDescent="0.25">
      <c r="A23" s="900"/>
      <c r="B23" s="900"/>
      <c r="C23" s="117" t="s">
        <v>92</v>
      </c>
      <c r="D23" s="117">
        <f>+'[1]PIVTBL PASTE'!B112</f>
        <v>20</v>
      </c>
      <c r="E23" s="117">
        <f>+'[1]PIVTBL PASTE'!C112</f>
        <v>16</v>
      </c>
      <c r="F23" s="117">
        <f>+'[1]PIVTBL PASTE'!D112</f>
        <v>16</v>
      </c>
      <c r="G23" s="117">
        <f>+'[1]PIVTBL PASTE'!E112</f>
        <v>5129</v>
      </c>
      <c r="H23" s="117">
        <v>3</v>
      </c>
      <c r="I23" s="109">
        <v>1344.0100000000002</v>
      </c>
      <c r="J23" s="109">
        <f>+'[1]PIVTBL PASTE'!F112</f>
        <v>5613.83</v>
      </c>
      <c r="K23" s="109">
        <f>+J23-I23</f>
        <v>4269.82</v>
      </c>
      <c r="L23" s="109">
        <f>+'[1]PIVTBL PASTE'!G112</f>
        <v>54570</v>
      </c>
      <c r="M23" s="109">
        <f>+'[1]PIVTBL PASTE'!H112</f>
        <v>57896</v>
      </c>
      <c r="N23" s="109">
        <f>+'[1]PIVTBL PASTE'!I112</f>
        <v>0</v>
      </c>
      <c r="O23" s="109">
        <f>+'[1]PIVTBL PASTE'!J112</f>
        <v>2287.83</v>
      </c>
      <c r="P23" s="110">
        <f t="shared" ref="P23:P24" si="17">(M23+N23)/L23*100</f>
        <v>106.09492395088877</v>
      </c>
      <c r="Q23" s="109">
        <f>+K23*20%+L23</f>
        <v>55423.964</v>
      </c>
      <c r="R23" s="110">
        <f t="shared" si="16"/>
        <v>104.46022951371721</v>
      </c>
      <c r="S23" s="109">
        <f t="shared" ref="S23:S24" si="18">+Q23-M23-N23</f>
        <v>-2472.0360000000001</v>
      </c>
    </row>
    <row r="24" spans="1:20" x14ac:dyDescent="0.25">
      <c r="A24" s="900"/>
      <c r="B24" s="900"/>
      <c r="C24" s="117" t="s">
        <v>93</v>
      </c>
      <c r="D24" s="117">
        <f>+'[1]PIVTBL PASTE'!B113</f>
        <v>7</v>
      </c>
      <c r="E24" s="117">
        <f>+'[1]PIVTBL PASTE'!C113</f>
        <v>6</v>
      </c>
      <c r="F24" s="117">
        <f>+'[1]PIVTBL PASTE'!D113</f>
        <v>6</v>
      </c>
      <c r="G24" s="117">
        <f>+'[1]PIVTBL PASTE'!E113</f>
        <v>349</v>
      </c>
      <c r="H24" s="117"/>
      <c r="I24" s="117"/>
      <c r="J24" s="109">
        <f>+'[1]PIVTBL PASTE'!F113</f>
        <v>2828.3199999999997</v>
      </c>
      <c r="K24" s="109">
        <f>+J24-I24</f>
        <v>2828.3199999999997</v>
      </c>
      <c r="L24" s="109">
        <f>+'[1]PIVTBL PASTE'!G113</f>
        <v>6292</v>
      </c>
      <c r="M24" s="109">
        <f>+'[1]PIVTBL PASTE'!H113</f>
        <v>5568</v>
      </c>
      <c r="N24" s="109">
        <f>+'[1]PIVTBL PASTE'!I113</f>
        <v>0</v>
      </c>
      <c r="O24" s="109">
        <f>+'[1]PIVTBL PASTE'!J113</f>
        <v>3552.32</v>
      </c>
      <c r="P24" s="110">
        <f t="shared" si="17"/>
        <v>88.493324856961223</v>
      </c>
      <c r="Q24" s="109">
        <f>+K24*20%+L24</f>
        <v>6857.6639999999998</v>
      </c>
      <c r="R24" s="110">
        <f t="shared" si="16"/>
        <v>81.193829268975563</v>
      </c>
      <c r="S24" s="109">
        <f t="shared" si="18"/>
        <v>1289.6639999999998</v>
      </c>
      <c r="T24" s="119"/>
    </row>
    <row r="25" spans="1:20" s="115" customFormat="1" x14ac:dyDescent="0.25">
      <c r="A25" s="897" t="s">
        <v>68</v>
      </c>
      <c r="B25" s="897"/>
      <c r="C25" s="120"/>
      <c r="D25" s="120">
        <f t="shared" ref="D25:O25" si="19">SUM(D21:D24)</f>
        <v>1650</v>
      </c>
      <c r="E25" s="120">
        <f t="shared" si="19"/>
        <v>1583</v>
      </c>
      <c r="F25" s="120">
        <f t="shared" si="19"/>
        <v>1583</v>
      </c>
      <c r="G25" s="120">
        <f t="shared" si="19"/>
        <v>32702</v>
      </c>
      <c r="H25" s="120">
        <f t="shared" si="19"/>
        <v>62</v>
      </c>
      <c r="I25" s="112">
        <f t="shared" si="19"/>
        <v>89042.049999999988</v>
      </c>
      <c r="J25" s="112">
        <f t="shared" si="19"/>
        <v>5505987.6700000009</v>
      </c>
      <c r="K25" s="112">
        <f t="shared" si="19"/>
        <v>5416945.620000001</v>
      </c>
      <c r="L25" s="112">
        <f t="shared" si="19"/>
        <v>337107.66000000003</v>
      </c>
      <c r="M25" s="112">
        <f t="shared" si="19"/>
        <v>188676</v>
      </c>
      <c r="N25" s="112">
        <f t="shared" si="19"/>
        <v>106122.35</v>
      </c>
      <c r="O25" s="112">
        <f t="shared" si="19"/>
        <v>5548296.9800000004</v>
      </c>
      <c r="P25" s="113">
        <f>M25/L25*100</f>
        <v>55.969063414340681</v>
      </c>
      <c r="Q25" s="112">
        <f>SUM(Q21:Q24)</f>
        <v>566388.49800000002</v>
      </c>
      <c r="R25" s="113">
        <f>+M25/Q25*100</f>
        <v>33.312117153904488</v>
      </c>
      <c r="S25" s="122">
        <f>SUM(S21:S24)</f>
        <v>377712.49799999996</v>
      </c>
    </row>
    <row r="26" spans="1:20" x14ac:dyDescent="0.25">
      <c r="A26" s="900" t="s">
        <v>179</v>
      </c>
      <c r="B26" s="900" t="s">
        <v>180</v>
      </c>
      <c r="C26" s="107" t="s">
        <v>95</v>
      </c>
      <c r="D26" s="107" t="s">
        <v>220</v>
      </c>
      <c r="E26" s="107" t="s">
        <v>140</v>
      </c>
      <c r="F26" s="107" t="s">
        <v>141</v>
      </c>
      <c r="G26" s="107" t="s">
        <v>96</v>
      </c>
      <c r="H26" s="107" t="s">
        <v>227</v>
      </c>
      <c r="I26" s="107" t="s">
        <v>228</v>
      </c>
      <c r="J26" s="107" t="s">
        <v>94</v>
      </c>
      <c r="K26" s="107" t="s">
        <v>229</v>
      </c>
      <c r="L26" s="107" t="s">
        <v>117</v>
      </c>
      <c r="M26" s="107" t="s">
        <v>230</v>
      </c>
      <c r="N26" s="107" t="s">
        <v>118</v>
      </c>
      <c r="O26" s="107" t="s">
        <v>119</v>
      </c>
      <c r="P26" s="107" t="s">
        <v>221</v>
      </c>
      <c r="Q26" s="107" t="s">
        <v>142</v>
      </c>
      <c r="R26" s="107" t="s">
        <v>143</v>
      </c>
      <c r="S26" s="123" t="s">
        <v>231</v>
      </c>
    </row>
    <row r="27" spans="1:20" x14ac:dyDescent="0.25">
      <c r="A27" s="900"/>
      <c r="B27" s="900"/>
      <c r="C27" s="117" t="s">
        <v>132</v>
      </c>
      <c r="D27" s="117">
        <f>+'[1]PIVTBL PASTE'!B135</f>
        <v>996</v>
      </c>
      <c r="E27" s="117">
        <f>+'[1]PIVTBL PASTE'!C135</f>
        <v>987</v>
      </c>
      <c r="F27" s="117">
        <f>+'[1]PIVTBL PASTE'!D135</f>
        <v>987</v>
      </c>
      <c r="G27" s="117">
        <f>+'[1]PIVTBL PASTE'!E135</f>
        <v>15206</v>
      </c>
      <c r="H27" s="117"/>
      <c r="I27" s="117"/>
      <c r="J27" s="109">
        <f>+'[1]PIVTBL PASTE'!F135</f>
        <v>6417271.29</v>
      </c>
      <c r="K27" s="109">
        <f t="shared" ref="K27" si="20">+J27-I27</f>
        <v>6417271.29</v>
      </c>
      <c r="L27" s="109">
        <f>+'[1]PIVTBL PASTE'!G135</f>
        <v>176329.25</v>
      </c>
      <c r="M27" s="109">
        <f>+'[1]PIVTBL PASTE'!H135</f>
        <v>74089</v>
      </c>
      <c r="N27" s="109">
        <f>+'[1]PIVTBL PASTE'!I135</f>
        <v>98589.39</v>
      </c>
      <c r="O27" s="109">
        <f>+'[1]PIVTBL PASTE'!J135</f>
        <v>6420922.1500000004</v>
      </c>
      <c r="P27" s="110">
        <f>M27/L27*100</f>
        <v>42.017419117928533</v>
      </c>
      <c r="Q27" s="109">
        <f>+L27*2</f>
        <v>352658.5</v>
      </c>
      <c r="R27" s="110">
        <f>+M27/Q27*100</f>
        <v>21.008709558964267</v>
      </c>
      <c r="S27" s="109">
        <f>+Q27-M27</f>
        <v>278569.5</v>
      </c>
    </row>
    <row r="28" spans="1:20" x14ac:dyDescent="0.25">
      <c r="A28" s="900"/>
      <c r="B28" s="900"/>
      <c r="C28" s="117" t="s">
        <v>91</v>
      </c>
      <c r="D28" s="117">
        <f>+'[1]PIVTBL PASTE'!B136</f>
        <v>1560</v>
      </c>
      <c r="E28" s="117">
        <f>+'[1]PIVTBL PASTE'!C136</f>
        <v>1421</v>
      </c>
      <c r="F28" s="117">
        <f>+'[1]PIVTBL PASTE'!D136</f>
        <v>1422</v>
      </c>
      <c r="G28" s="117">
        <f>+'[1]PIVTBL PASTE'!E136</f>
        <v>37477</v>
      </c>
      <c r="H28" s="117">
        <v>124</v>
      </c>
      <c r="I28" s="109">
        <v>73922</v>
      </c>
      <c r="J28" s="109">
        <f>+'[1]PIVTBL PASTE'!F136</f>
        <v>601869.89</v>
      </c>
      <c r="K28" s="109">
        <f>+J28-I28</f>
        <v>527947.89</v>
      </c>
      <c r="L28" s="109">
        <f>+'[1]PIVTBL PASTE'!G136</f>
        <v>288455</v>
      </c>
      <c r="M28" s="109">
        <f>+'[1]PIVTBL PASTE'!H136</f>
        <v>291302</v>
      </c>
      <c r="N28" s="109">
        <f>+'[1]PIVTBL PASTE'!I136</f>
        <v>0</v>
      </c>
      <c r="O28" s="109">
        <f>+'[1]PIVTBL PASTE'!J136</f>
        <v>599022.89</v>
      </c>
      <c r="P28" s="110">
        <f>(M28+N28)/L28*100</f>
        <v>100.98698237160042</v>
      </c>
      <c r="Q28" s="109">
        <f>+K28*20%+L28</f>
        <v>394044.57799999998</v>
      </c>
      <c r="R28" s="110">
        <f t="shared" ref="R28:R30" si="21">+M28/Q28*100</f>
        <v>73.926153603869665</v>
      </c>
      <c r="S28" s="109">
        <f>+Q28-M28-N28</f>
        <v>102742.57799999998</v>
      </c>
    </row>
    <row r="29" spans="1:20" x14ac:dyDescent="0.25">
      <c r="A29" s="900"/>
      <c r="B29" s="900"/>
      <c r="C29" s="117" t="s">
        <v>92</v>
      </c>
      <c r="D29" s="117">
        <f>+'[1]PIVTBL PASTE'!B137</f>
        <v>236</v>
      </c>
      <c r="E29" s="117">
        <f>+'[1]PIVTBL PASTE'!C137</f>
        <v>214</v>
      </c>
      <c r="F29" s="117">
        <f>+'[1]PIVTBL PASTE'!D137</f>
        <v>214</v>
      </c>
      <c r="G29" s="117">
        <f>+'[1]PIVTBL PASTE'!E137</f>
        <v>16171</v>
      </c>
      <c r="H29" s="117">
        <v>5</v>
      </c>
      <c r="I29" s="109">
        <v>9126.65</v>
      </c>
      <c r="J29" s="109">
        <f>+'[1]PIVTBL PASTE'!F137</f>
        <v>102742.72</v>
      </c>
      <c r="K29" s="109">
        <f>+J29-I29</f>
        <v>93616.07</v>
      </c>
      <c r="L29" s="109">
        <f>+'[1]PIVTBL PASTE'!G137</f>
        <v>183952.04</v>
      </c>
      <c r="M29" s="109">
        <f>+'[1]PIVTBL PASTE'!H137</f>
        <v>178021</v>
      </c>
      <c r="N29" s="109">
        <f>+'[1]PIVTBL PASTE'!I137</f>
        <v>0</v>
      </c>
      <c r="O29" s="109">
        <f>+'[1]PIVTBL PASTE'!J137</f>
        <v>108673.76000000001</v>
      </c>
      <c r="P29" s="110">
        <f t="shared" ref="P29:P30" si="22">(M29+N29)/L29*100</f>
        <v>96.775768292648451</v>
      </c>
      <c r="Q29" s="109">
        <f>+K29*20%+L29</f>
        <v>202675.25400000002</v>
      </c>
      <c r="R29" s="110">
        <f t="shared" si="21"/>
        <v>87.835587466440273</v>
      </c>
      <c r="S29" s="109">
        <f t="shared" ref="S29:S30" si="23">+Q29-M29-N29</f>
        <v>24654.254000000015</v>
      </c>
    </row>
    <row r="30" spans="1:20" x14ac:dyDescent="0.25">
      <c r="A30" s="900"/>
      <c r="B30" s="900"/>
      <c r="C30" s="117" t="s">
        <v>93</v>
      </c>
      <c r="D30" s="117">
        <f>+'[1]PIVTBL PASTE'!B138</f>
        <v>30</v>
      </c>
      <c r="E30" s="117">
        <f>+'[1]PIVTBL PASTE'!C138</f>
        <v>26</v>
      </c>
      <c r="F30" s="117">
        <f>+'[1]PIVTBL PASTE'!D138</f>
        <v>26</v>
      </c>
      <c r="G30" s="117">
        <f>+'[1]PIVTBL PASTE'!E138</f>
        <v>11674</v>
      </c>
      <c r="H30" s="117">
        <v>3</v>
      </c>
      <c r="I30" s="109">
        <v>2985.96</v>
      </c>
      <c r="J30" s="109">
        <f>+'[1]PIVTBL PASTE'!F138</f>
        <v>353599.17</v>
      </c>
      <c r="K30" s="109">
        <f>+J30-I30</f>
        <v>350613.20999999996</v>
      </c>
      <c r="L30" s="109">
        <f>+'[1]PIVTBL PASTE'!G138</f>
        <v>122201.76</v>
      </c>
      <c r="M30" s="109">
        <f>+'[1]PIVTBL PASTE'!H138</f>
        <v>103723</v>
      </c>
      <c r="N30" s="109">
        <f>+'[1]PIVTBL PASTE'!I138</f>
        <v>0</v>
      </c>
      <c r="O30" s="109">
        <f>+'[1]PIVTBL PASTE'!J138</f>
        <v>372077.93</v>
      </c>
      <c r="P30" s="110">
        <f t="shared" si="22"/>
        <v>84.878482928560118</v>
      </c>
      <c r="Q30" s="109">
        <f>+K30*20%+L30</f>
        <v>192324.402</v>
      </c>
      <c r="R30" s="110">
        <f t="shared" si="21"/>
        <v>53.931273890039186</v>
      </c>
      <c r="S30" s="109">
        <f t="shared" si="23"/>
        <v>88601.402000000002</v>
      </c>
    </row>
    <row r="31" spans="1:20" s="115" customFormat="1" x14ac:dyDescent="0.25">
      <c r="A31" s="897" t="s">
        <v>68</v>
      </c>
      <c r="B31" s="897"/>
      <c r="C31" s="120"/>
      <c r="D31" s="120">
        <f t="shared" ref="D31:O31" si="24">SUM(D27:D30)</f>
        <v>2822</v>
      </c>
      <c r="E31" s="120">
        <f t="shared" si="24"/>
        <v>2648</v>
      </c>
      <c r="F31" s="120">
        <f t="shared" si="24"/>
        <v>2649</v>
      </c>
      <c r="G31" s="120">
        <f t="shared" si="24"/>
        <v>80528</v>
      </c>
      <c r="H31" s="120">
        <f t="shared" si="24"/>
        <v>132</v>
      </c>
      <c r="I31" s="112">
        <f t="shared" si="24"/>
        <v>86034.61</v>
      </c>
      <c r="J31" s="112">
        <f t="shared" si="24"/>
        <v>7475483.0699999994</v>
      </c>
      <c r="K31" s="112">
        <f t="shared" si="24"/>
        <v>7389448.46</v>
      </c>
      <c r="L31" s="112">
        <f t="shared" si="24"/>
        <v>770938.05</v>
      </c>
      <c r="M31" s="112">
        <f t="shared" si="24"/>
        <v>647135</v>
      </c>
      <c r="N31" s="112">
        <f t="shared" si="24"/>
        <v>98589.39</v>
      </c>
      <c r="O31" s="112">
        <f t="shared" si="24"/>
        <v>7500696.7299999995</v>
      </c>
      <c r="P31" s="113">
        <f>M31/L31*100</f>
        <v>83.941245343902793</v>
      </c>
      <c r="Q31" s="112">
        <f>SUM(Q27:Q30)</f>
        <v>1141702.7339999999</v>
      </c>
      <c r="R31" s="113">
        <f>+M31/Q31*100</f>
        <v>56.681566990098844</v>
      </c>
      <c r="S31" s="122">
        <f>SUM(S27:S30)</f>
        <v>494567.734</v>
      </c>
    </row>
    <row r="37" spans="1:19" x14ac:dyDescent="0.25">
      <c r="A37" s="116" t="s">
        <v>234</v>
      </c>
      <c r="D37" s="111">
        <f>+D7+D13+D19+D25+D31</f>
        <v>9869</v>
      </c>
      <c r="E37" s="111">
        <f t="shared" ref="E37:S37" si="25">+E7+E13+E19+E25+E31</f>
        <v>9330</v>
      </c>
      <c r="F37" s="111">
        <f t="shared" si="25"/>
        <v>9331</v>
      </c>
      <c r="G37" s="111">
        <f t="shared" si="25"/>
        <v>236722</v>
      </c>
      <c r="H37" s="111">
        <f t="shared" si="25"/>
        <v>449</v>
      </c>
      <c r="I37" s="111">
        <f t="shared" si="25"/>
        <v>714391.61</v>
      </c>
      <c r="J37" s="111">
        <f t="shared" si="25"/>
        <v>37932804.649999999</v>
      </c>
      <c r="K37" s="111">
        <f t="shared" si="25"/>
        <v>37218413.039999999</v>
      </c>
      <c r="L37" s="111">
        <f t="shared" si="25"/>
        <v>2400540.2000000002</v>
      </c>
      <c r="M37" s="111">
        <f t="shared" si="25"/>
        <v>1711739</v>
      </c>
      <c r="N37" s="111">
        <f t="shared" si="25"/>
        <v>557670.65</v>
      </c>
      <c r="O37" s="111">
        <f t="shared" si="25"/>
        <v>38063935.199999996</v>
      </c>
      <c r="P37" s="111">
        <f t="shared" si="25"/>
        <v>341.1290911856911</v>
      </c>
      <c r="Q37" s="111">
        <f t="shared" si="25"/>
        <v>3750015.26</v>
      </c>
      <c r="R37" s="111">
        <f t="shared" si="25"/>
        <v>217.05346266603055</v>
      </c>
      <c r="S37" s="111">
        <f t="shared" si="25"/>
        <v>2033809.3199999998</v>
      </c>
    </row>
    <row r="49" spans="1:2" x14ac:dyDescent="0.25">
      <c r="A49" s="111"/>
      <c r="B49" s="111"/>
    </row>
    <row r="50" spans="1:2" x14ac:dyDescent="0.25">
      <c r="A50" s="111"/>
      <c r="B50" s="111"/>
    </row>
    <row r="51" spans="1:2" x14ac:dyDescent="0.25">
      <c r="A51" s="111"/>
      <c r="B51" s="111"/>
    </row>
    <row r="52" spans="1:2" x14ac:dyDescent="0.25">
      <c r="A52" s="111"/>
      <c r="B52" s="111"/>
    </row>
    <row r="53" spans="1:2" x14ac:dyDescent="0.25">
      <c r="A53" s="111"/>
      <c r="B53" s="111"/>
    </row>
    <row r="54" spans="1:2" x14ac:dyDescent="0.25">
      <c r="A54" s="111"/>
      <c r="B54" s="111"/>
    </row>
    <row r="55" spans="1:2" x14ac:dyDescent="0.25">
      <c r="A55" s="111"/>
      <c r="B55" s="111"/>
    </row>
    <row r="56" spans="1:2" x14ac:dyDescent="0.25">
      <c r="A56" s="111"/>
      <c r="B56" s="111"/>
    </row>
    <row r="57" spans="1:2" x14ac:dyDescent="0.25">
      <c r="A57" s="111"/>
      <c r="B57" s="111"/>
    </row>
  </sheetData>
  <mergeCells count="17">
    <mergeCell ref="A31:B31"/>
    <mergeCell ref="A19:B19"/>
    <mergeCell ref="A20:A24"/>
    <mergeCell ref="B20:B24"/>
    <mergeCell ref="A26:A30"/>
    <mergeCell ref="B26:B30"/>
    <mergeCell ref="A25:B25"/>
    <mergeCell ref="A8:A12"/>
    <mergeCell ref="B8:B12"/>
    <mergeCell ref="A13:B13"/>
    <mergeCell ref="A14:A18"/>
    <mergeCell ref="B14:B18"/>
    <mergeCell ref="A1:Q1"/>
    <mergeCell ref="R1:S1"/>
    <mergeCell ref="A3:A6"/>
    <mergeCell ref="B3:B6"/>
    <mergeCell ref="A7:B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opLeftCell="A4" workbookViewId="0">
      <selection activeCell="M22" sqref="M22:M24"/>
    </sheetView>
  </sheetViews>
  <sheetFormatPr defaultRowHeight="15" x14ac:dyDescent="0.25"/>
  <cols>
    <col min="1" max="1" width="15.140625" style="116" customWidth="1"/>
    <col min="2" max="2" width="10.85546875" style="116" customWidth="1"/>
    <col min="3" max="3" width="7" style="111" bestFit="1" customWidth="1"/>
    <col min="4" max="4" width="9.7109375" style="111" bestFit="1" customWidth="1"/>
    <col min="5" max="5" width="8.42578125" style="111" bestFit="1" customWidth="1"/>
    <col min="6" max="6" width="10.42578125" style="111" bestFit="1" customWidth="1"/>
    <col min="7" max="7" width="7" style="111" bestFit="1" customWidth="1"/>
    <col min="8" max="8" width="7.5703125" style="111" bestFit="1" customWidth="1"/>
    <col min="9" max="9" width="7.7109375" style="111" bestFit="1" customWidth="1"/>
    <col min="10" max="11" width="9" style="111" bestFit="1" customWidth="1"/>
    <col min="12" max="12" width="9.28515625" style="111" bestFit="1" customWidth="1"/>
    <col min="13" max="14" width="7" style="111" bestFit="1" customWidth="1"/>
    <col min="15" max="15" width="9.5703125" style="111" bestFit="1" customWidth="1"/>
    <col min="16" max="16" width="7.7109375" style="111" bestFit="1" customWidth="1"/>
    <col min="17" max="17" width="9" style="111" bestFit="1" customWidth="1"/>
    <col min="18" max="18" width="7.85546875" style="111" bestFit="1" customWidth="1"/>
    <col min="19" max="16384" width="9.140625" style="111"/>
  </cols>
  <sheetData>
    <row r="1" spans="1:19" s="118" customFormat="1" ht="15.75" x14ac:dyDescent="0.25">
      <c r="A1" s="898" t="s">
        <v>225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9" t="str">
        <f>+[1]BADANAVALU!R1</f>
        <v>30.04.2022</v>
      </c>
      <c r="S1" s="899"/>
    </row>
    <row r="2" spans="1:19" s="108" customFormat="1" ht="30" x14ac:dyDescent="0.25">
      <c r="A2" s="107" t="s">
        <v>138</v>
      </c>
      <c r="B2" s="121" t="s">
        <v>139</v>
      </c>
      <c r="C2" s="107" t="s">
        <v>95</v>
      </c>
      <c r="D2" s="107" t="s">
        <v>220</v>
      </c>
      <c r="E2" s="107" t="s">
        <v>140</v>
      </c>
      <c r="F2" s="107" t="s">
        <v>141</v>
      </c>
      <c r="G2" s="107" t="s">
        <v>96</v>
      </c>
      <c r="H2" s="107" t="s">
        <v>227</v>
      </c>
      <c r="I2" s="107" t="s">
        <v>228</v>
      </c>
      <c r="J2" s="107" t="s">
        <v>94</v>
      </c>
      <c r="K2" s="107" t="s">
        <v>229</v>
      </c>
      <c r="L2" s="107" t="s">
        <v>117</v>
      </c>
      <c r="M2" s="107" t="s">
        <v>230</v>
      </c>
      <c r="N2" s="107" t="s">
        <v>118</v>
      </c>
      <c r="O2" s="107" t="s">
        <v>119</v>
      </c>
      <c r="P2" s="107" t="s">
        <v>221</v>
      </c>
      <c r="Q2" s="107" t="s">
        <v>142</v>
      </c>
      <c r="R2" s="107" t="s">
        <v>143</v>
      </c>
      <c r="S2" s="107" t="s">
        <v>231</v>
      </c>
    </row>
    <row r="3" spans="1:19" ht="15" customHeight="1" x14ac:dyDescent="0.25">
      <c r="A3" s="900" t="s">
        <v>181</v>
      </c>
      <c r="B3" s="900" t="s">
        <v>182</v>
      </c>
      <c r="C3" s="117" t="s">
        <v>132</v>
      </c>
      <c r="D3" s="117">
        <f>+'[1]PIVTBL PASTE'!B155</f>
        <v>699</v>
      </c>
      <c r="E3" s="117">
        <f>+'[1]PIVTBL PASTE'!C155</f>
        <v>698</v>
      </c>
      <c r="F3" s="117">
        <f>+'[1]PIVTBL PASTE'!D155</f>
        <v>698</v>
      </c>
      <c r="G3" s="117">
        <f>+'[1]PIVTBL PASTE'!E155</f>
        <v>12692</v>
      </c>
      <c r="H3" s="117"/>
      <c r="I3" s="117"/>
      <c r="J3" s="109">
        <f>+'[1]PIVTBL PASTE'!F155</f>
        <v>1636318.46</v>
      </c>
      <c r="K3" s="109">
        <f t="shared" ref="K3:K4" si="0">+J3-I3</f>
        <v>1636318.46</v>
      </c>
      <c r="L3" s="109">
        <f>+'[1]PIVTBL PASTE'!G155</f>
        <v>115528.73</v>
      </c>
      <c r="M3" s="109">
        <f>+'[1]PIVTBL PASTE'!H155</f>
        <v>44618</v>
      </c>
      <c r="N3" s="109">
        <f>+'[1]PIVTBL PASTE'!I155</f>
        <v>98240.83</v>
      </c>
      <c r="O3" s="109">
        <f>+'[1]PIVTBL PASTE'!J155</f>
        <v>1608988.36</v>
      </c>
      <c r="P3" s="110">
        <f>M3/L3*100</f>
        <v>38.620696341074641</v>
      </c>
      <c r="Q3" s="109">
        <f>+L3*2</f>
        <v>231057.46</v>
      </c>
      <c r="R3" s="110">
        <f>+M3/Q3*100</f>
        <v>19.310348170537321</v>
      </c>
      <c r="S3" s="109">
        <f>+Q3-M3</f>
        <v>186439.46</v>
      </c>
    </row>
    <row r="4" spans="1:19" x14ac:dyDescent="0.25">
      <c r="A4" s="900"/>
      <c r="B4" s="900"/>
      <c r="C4" s="117" t="s">
        <v>91</v>
      </c>
      <c r="D4" s="117">
        <f>+'[1]PIVTBL PASTE'!B156</f>
        <v>901</v>
      </c>
      <c r="E4" s="117">
        <f>+'[1]PIVTBL PASTE'!C156</f>
        <v>812</v>
      </c>
      <c r="F4" s="117">
        <f>+'[1]PIVTBL PASTE'!D156</f>
        <v>812</v>
      </c>
      <c r="G4" s="117">
        <f>+'[1]PIVTBL PASTE'!E156</f>
        <v>20271</v>
      </c>
      <c r="H4" s="117">
        <v>78</v>
      </c>
      <c r="I4" s="109">
        <v>112331</v>
      </c>
      <c r="J4" s="109">
        <f>+'[1]PIVTBL PASTE'!F156</f>
        <v>414481.06</v>
      </c>
      <c r="K4" s="109">
        <f t="shared" si="0"/>
        <v>302150.06</v>
      </c>
      <c r="L4" s="109">
        <f>+'[1]PIVTBL PASTE'!G156</f>
        <v>161830.99</v>
      </c>
      <c r="M4" s="109">
        <f>+'[1]PIVTBL PASTE'!H156</f>
        <v>161949</v>
      </c>
      <c r="N4" s="109">
        <f>+'[1]PIVTBL PASTE'!I156</f>
        <v>-3508</v>
      </c>
      <c r="O4" s="109">
        <f>+'[1]PIVTBL PASTE'!J156</f>
        <v>417871.05</v>
      </c>
      <c r="P4" s="110">
        <f>(M4+N4)/L4*100</f>
        <v>97.90522816427189</v>
      </c>
      <c r="Q4" s="109">
        <f>+K4*20%+L4</f>
        <v>222261.00199999998</v>
      </c>
      <c r="R4" s="110">
        <f t="shared" ref="R4:R6" si="1">+M4/Q4*100</f>
        <v>72.864334517847624</v>
      </c>
      <c r="S4" s="109">
        <f>+Q4-M4-N4</f>
        <v>63820.001999999979</v>
      </c>
    </row>
    <row r="5" spans="1:19" x14ac:dyDescent="0.25">
      <c r="A5" s="900"/>
      <c r="B5" s="900"/>
      <c r="C5" s="117" t="s">
        <v>92</v>
      </c>
      <c r="D5" s="117">
        <f>+'[1]PIVTBL PASTE'!B157</f>
        <v>20</v>
      </c>
      <c r="E5" s="117">
        <f>+'[1]PIVTBL PASTE'!C157</f>
        <v>18</v>
      </c>
      <c r="F5" s="117">
        <f>+'[1]PIVTBL PASTE'!D157</f>
        <v>18</v>
      </c>
      <c r="G5" s="117">
        <f>+'[1]PIVTBL PASTE'!E157</f>
        <v>3040</v>
      </c>
      <c r="H5" s="117">
        <v>2</v>
      </c>
      <c r="I5" s="109">
        <v>5086.91</v>
      </c>
      <c r="J5" s="109">
        <f>+'[1]PIVTBL PASTE'!F157</f>
        <v>11681.91</v>
      </c>
      <c r="K5" s="109">
        <f>+J5-I5</f>
        <v>6595</v>
      </c>
      <c r="L5" s="109">
        <f>+'[1]PIVTBL PASTE'!G157</f>
        <v>32233</v>
      </c>
      <c r="M5" s="109">
        <f>+'[1]PIVTBL PASTE'!H157</f>
        <v>32379</v>
      </c>
      <c r="N5" s="109">
        <f>+'[1]PIVTBL PASTE'!I157</f>
        <v>0</v>
      </c>
      <c r="O5" s="109">
        <f>+'[1]PIVTBL PASTE'!J157</f>
        <v>11535.91</v>
      </c>
      <c r="P5" s="110">
        <f t="shared" ref="P5:P6" si="2">(M5+N5)/L5*100</f>
        <v>100.45295194366022</v>
      </c>
      <c r="Q5" s="109">
        <f>+K5*20%+L5</f>
        <v>33552</v>
      </c>
      <c r="R5" s="110">
        <f t="shared" si="1"/>
        <v>96.503934191702427</v>
      </c>
      <c r="S5" s="109">
        <f t="shared" ref="S5:S6" si="3">+Q5-M5-N5</f>
        <v>1173</v>
      </c>
    </row>
    <row r="6" spans="1:19" x14ac:dyDescent="0.25">
      <c r="A6" s="900"/>
      <c r="B6" s="900"/>
      <c r="C6" s="117" t="s">
        <v>93</v>
      </c>
      <c r="D6" s="117">
        <f>+'[1]PIVTBL PASTE'!B158</f>
        <v>26</v>
      </c>
      <c r="E6" s="117">
        <f>+'[1]PIVTBL PASTE'!C158</f>
        <v>20</v>
      </c>
      <c r="F6" s="117">
        <f>+'[1]PIVTBL PASTE'!D158</f>
        <v>20</v>
      </c>
      <c r="G6" s="117">
        <f>+'[1]PIVTBL PASTE'!E158</f>
        <v>3113</v>
      </c>
      <c r="H6" s="117">
        <v>5</v>
      </c>
      <c r="I6" s="109">
        <v>7556.73</v>
      </c>
      <c r="J6" s="109">
        <f>+'[1]PIVTBL PASTE'!F158</f>
        <v>12127.73</v>
      </c>
      <c r="K6" s="109">
        <f>+J6-I6</f>
        <v>4571</v>
      </c>
      <c r="L6" s="109">
        <f>+'[1]PIVTBL PASTE'!G158</f>
        <v>32489</v>
      </c>
      <c r="M6" s="109">
        <f>+'[1]PIVTBL PASTE'!H158</f>
        <v>33723</v>
      </c>
      <c r="N6" s="109">
        <f>+'[1]PIVTBL PASTE'!I158</f>
        <v>0</v>
      </c>
      <c r="O6" s="109">
        <f>+'[1]PIVTBL PASTE'!J158</f>
        <v>10893.73</v>
      </c>
      <c r="P6" s="110">
        <f t="shared" si="2"/>
        <v>103.7982086244575</v>
      </c>
      <c r="Q6" s="109">
        <f>+K6*20%+L6</f>
        <v>33403.199999999997</v>
      </c>
      <c r="R6" s="110">
        <f t="shared" si="1"/>
        <v>100.95739330363558</v>
      </c>
      <c r="S6" s="109">
        <f t="shared" si="3"/>
        <v>-319.80000000000291</v>
      </c>
    </row>
    <row r="7" spans="1:19" s="108" customFormat="1" x14ac:dyDescent="0.25">
      <c r="A7" s="897" t="s">
        <v>68</v>
      </c>
      <c r="B7" s="897"/>
      <c r="C7" s="120"/>
      <c r="D7" s="120">
        <f t="shared" ref="D7:O7" si="4">SUM(D3:D6)</f>
        <v>1646</v>
      </c>
      <c r="E7" s="120">
        <f t="shared" si="4"/>
        <v>1548</v>
      </c>
      <c r="F7" s="120">
        <f t="shared" si="4"/>
        <v>1548</v>
      </c>
      <c r="G7" s="120">
        <f t="shared" si="4"/>
        <v>39116</v>
      </c>
      <c r="H7" s="120">
        <f t="shared" si="4"/>
        <v>85</v>
      </c>
      <c r="I7" s="112">
        <f t="shared" si="4"/>
        <v>124974.64</v>
      </c>
      <c r="J7" s="112">
        <f t="shared" si="4"/>
        <v>2074609.16</v>
      </c>
      <c r="K7" s="112">
        <f t="shared" si="4"/>
        <v>1949634.52</v>
      </c>
      <c r="L7" s="112">
        <f t="shared" si="4"/>
        <v>342081.72</v>
      </c>
      <c r="M7" s="112">
        <f t="shared" si="4"/>
        <v>272669</v>
      </c>
      <c r="N7" s="112">
        <f t="shared" si="4"/>
        <v>94732.83</v>
      </c>
      <c r="O7" s="112">
        <f t="shared" si="4"/>
        <v>2049289.05</v>
      </c>
      <c r="P7" s="113">
        <f>M7/L7*100</f>
        <v>79.708731586125097</v>
      </c>
      <c r="Q7" s="112">
        <f>SUM(Q3:Q6)</f>
        <v>520273.66199999995</v>
      </c>
      <c r="R7" s="113">
        <f>+M7/Q7*100</f>
        <v>52.40876483192033</v>
      </c>
      <c r="S7" s="122">
        <f>SUM(S3:S6)</f>
        <v>251112.66199999995</v>
      </c>
    </row>
    <row r="8" spans="1:19" x14ac:dyDescent="0.25">
      <c r="A8" s="900" t="s">
        <v>109</v>
      </c>
      <c r="B8" s="900" t="s">
        <v>183</v>
      </c>
      <c r="C8" s="107" t="s">
        <v>95</v>
      </c>
      <c r="D8" s="107" t="s">
        <v>220</v>
      </c>
      <c r="E8" s="107" t="s">
        <v>140</v>
      </c>
      <c r="F8" s="107" t="s">
        <v>141</v>
      </c>
      <c r="G8" s="107" t="s">
        <v>96</v>
      </c>
      <c r="H8" s="107" t="s">
        <v>227</v>
      </c>
      <c r="I8" s="107" t="s">
        <v>228</v>
      </c>
      <c r="J8" s="107" t="s">
        <v>94</v>
      </c>
      <c r="K8" s="107" t="s">
        <v>229</v>
      </c>
      <c r="L8" s="107" t="s">
        <v>117</v>
      </c>
      <c r="M8" s="107" t="s">
        <v>230</v>
      </c>
      <c r="N8" s="107" t="s">
        <v>118</v>
      </c>
      <c r="O8" s="107" t="s">
        <v>119</v>
      </c>
      <c r="P8" s="107" t="s">
        <v>221</v>
      </c>
      <c r="Q8" s="107" t="s">
        <v>142</v>
      </c>
      <c r="R8" s="107" t="s">
        <v>143</v>
      </c>
      <c r="S8" s="123" t="s">
        <v>231</v>
      </c>
    </row>
    <row r="9" spans="1:19" x14ac:dyDescent="0.25">
      <c r="A9" s="900"/>
      <c r="B9" s="900"/>
      <c r="C9" s="117" t="s">
        <v>132</v>
      </c>
      <c r="D9" s="117">
        <f>+'[1]PIVTBL PASTE'!B43</f>
        <v>985</v>
      </c>
      <c r="E9" s="117">
        <f>+'[1]PIVTBL PASTE'!C43</f>
        <v>984</v>
      </c>
      <c r="F9" s="117">
        <f>+'[1]PIVTBL PASTE'!D43</f>
        <v>984</v>
      </c>
      <c r="G9" s="117">
        <f>+'[1]PIVTBL PASTE'!E43</f>
        <v>17950</v>
      </c>
      <c r="H9" s="117"/>
      <c r="I9" s="117"/>
      <c r="J9" s="109">
        <f>+'[1]PIVTBL PASTE'!F43</f>
        <v>3630397.18</v>
      </c>
      <c r="K9" s="109">
        <f t="shared" ref="K9:K10" si="5">+J9-I9</f>
        <v>3630397.18</v>
      </c>
      <c r="L9" s="109">
        <f>+'[1]PIVTBL PASTE'!G43</f>
        <v>180017.48</v>
      </c>
      <c r="M9" s="109">
        <f>+'[1]PIVTBL PASTE'!H43</f>
        <v>50505</v>
      </c>
      <c r="N9" s="109">
        <f>+'[1]PIVTBL PASTE'!I43</f>
        <v>132065.42000000001</v>
      </c>
      <c r="O9" s="109">
        <f>+'[1]PIVTBL PASTE'!J43</f>
        <v>3627844.24</v>
      </c>
      <c r="P9" s="110">
        <f>M9/L9*100</f>
        <v>28.055608821987732</v>
      </c>
      <c r="Q9" s="109">
        <f>+L9*2</f>
        <v>360034.96</v>
      </c>
      <c r="R9" s="110">
        <f>+M9/Q9*100</f>
        <v>14.027804410993866</v>
      </c>
      <c r="S9" s="109">
        <f>+Q9-M9</f>
        <v>309529.96000000002</v>
      </c>
    </row>
    <row r="10" spans="1:19" x14ac:dyDescent="0.25">
      <c r="A10" s="900"/>
      <c r="B10" s="900"/>
      <c r="C10" s="117" t="s">
        <v>91</v>
      </c>
      <c r="D10" s="117">
        <f>+'[1]PIVTBL PASTE'!B44</f>
        <v>1078</v>
      </c>
      <c r="E10" s="117">
        <f>+'[1]PIVTBL PASTE'!C44</f>
        <v>964</v>
      </c>
      <c r="F10" s="117">
        <f>+'[1]PIVTBL PASTE'!D44</f>
        <v>964</v>
      </c>
      <c r="G10" s="117">
        <f>+'[1]PIVTBL PASTE'!E44</f>
        <v>22185</v>
      </c>
      <c r="H10" s="117">
        <v>104</v>
      </c>
      <c r="I10" s="109">
        <v>57964</v>
      </c>
      <c r="J10" s="109">
        <f>+'[1]PIVTBL PASTE'!F44</f>
        <v>439860.45</v>
      </c>
      <c r="K10" s="109">
        <f t="shared" si="5"/>
        <v>381896.45</v>
      </c>
      <c r="L10" s="109">
        <f>+'[1]PIVTBL PASTE'!G44</f>
        <v>182633.37</v>
      </c>
      <c r="M10" s="109">
        <f>+'[1]PIVTBL PASTE'!H44</f>
        <v>185991</v>
      </c>
      <c r="N10" s="109">
        <f>+'[1]PIVTBL PASTE'!I44</f>
        <v>508</v>
      </c>
      <c r="O10" s="109">
        <f>+'[1]PIVTBL PASTE'!J44</f>
        <v>435994.82</v>
      </c>
      <c r="P10" s="110">
        <f>(M10+N10)/L10*100</f>
        <v>102.11660662013739</v>
      </c>
      <c r="Q10" s="109">
        <f>+K10*20%+L10</f>
        <v>259012.66</v>
      </c>
      <c r="R10" s="110">
        <f t="shared" ref="R10:R12" si="6">+M10/Q10*100</f>
        <v>71.807686929279825</v>
      </c>
      <c r="S10" s="109">
        <f>+Q10-M10-N10</f>
        <v>72513.66</v>
      </c>
    </row>
    <row r="11" spans="1:19" x14ac:dyDescent="0.25">
      <c r="A11" s="900"/>
      <c r="B11" s="900"/>
      <c r="C11" s="117" t="s">
        <v>92</v>
      </c>
      <c r="D11" s="117">
        <f>+'[1]PIVTBL PASTE'!B45</f>
        <v>41</v>
      </c>
      <c r="E11" s="117">
        <f>+'[1]PIVTBL PASTE'!C45</f>
        <v>38</v>
      </c>
      <c r="F11" s="117">
        <f>+'[1]PIVTBL PASTE'!D45</f>
        <v>38</v>
      </c>
      <c r="G11" s="117">
        <f>+'[1]PIVTBL PASTE'!E45</f>
        <v>10983</v>
      </c>
      <c r="H11" s="117">
        <v>2</v>
      </c>
      <c r="I11" s="109">
        <v>3639.58</v>
      </c>
      <c r="J11" s="109">
        <f>+'[1]PIVTBL PASTE'!F45</f>
        <v>28758.58</v>
      </c>
      <c r="K11" s="109">
        <f>+J11-I11</f>
        <v>25119</v>
      </c>
      <c r="L11" s="109">
        <f>+'[1]PIVTBL PASTE'!G45</f>
        <v>113905</v>
      </c>
      <c r="M11" s="109">
        <f>+'[1]PIVTBL PASTE'!H45</f>
        <v>114155</v>
      </c>
      <c r="N11" s="109">
        <f>+'[1]PIVTBL PASTE'!I45</f>
        <v>0</v>
      </c>
      <c r="O11" s="109">
        <f>+'[1]PIVTBL PASTE'!J45</f>
        <v>28508.58</v>
      </c>
      <c r="P11" s="110">
        <f t="shared" ref="P11:P12" si="7">(M11+N11)/L11*100</f>
        <v>100.21948114656951</v>
      </c>
      <c r="Q11" s="109">
        <f>+K11*20%+L11</f>
        <v>118928.8</v>
      </c>
      <c r="R11" s="110">
        <f t="shared" si="6"/>
        <v>95.986001708585306</v>
      </c>
      <c r="S11" s="109">
        <f t="shared" ref="S11:S12" si="8">+Q11-M11-N11</f>
        <v>4773.8000000000029</v>
      </c>
    </row>
    <row r="12" spans="1:19" x14ac:dyDescent="0.25">
      <c r="A12" s="900"/>
      <c r="B12" s="900"/>
      <c r="C12" s="117" t="s">
        <v>93</v>
      </c>
      <c r="D12" s="117">
        <f>+'[1]PIVTBL PASTE'!B46</f>
        <v>14</v>
      </c>
      <c r="E12" s="117">
        <f>+'[1]PIVTBL PASTE'!C46</f>
        <v>10</v>
      </c>
      <c r="F12" s="117">
        <f>+'[1]PIVTBL PASTE'!D46</f>
        <v>10</v>
      </c>
      <c r="G12" s="117">
        <f>+'[1]PIVTBL PASTE'!E46</f>
        <v>1274</v>
      </c>
      <c r="H12" s="117">
        <v>3</v>
      </c>
      <c r="I12" s="109">
        <v>14089.559999999998</v>
      </c>
      <c r="J12" s="109">
        <f>+'[1]PIVTBL PASTE'!F46</f>
        <v>15769.63</v>
      </c>
      <c r="K12" s="109">
        <f>+J12-I12</f>
        <v>1680.0700000000015</v>
      </c>
      <c r="L12" s="109">
        <f>+'[1]PIVTBL PASTE'!G46</f>
        <v>14661</v>
      </c>
      <c r="M12" s="109">
        <f>+'[1]PIVTBL PASTE'!H46</f>
        <v>17522</v>
      </c>
      <c r="N12" s="109">
        <f>+'[1]PIVTBL PASTE'!I46</f>
        <v>0</v>
      </c>
      <c r="O12" s="109">
        <f>+'[1]PIVTBL PASTE'!J46</f>
        <v>12908.63</v>
      </c>
      <c r="P12" s="110">
        <f t="shared" si="7"/>
        <v>119.51435782006685</v>
      </c>
      <c r="Q12" s="109">
        <f>+K12*20%+L12</f>
        <v>14997.014000000001</v>
      </c>
      <c r="R12" s="110">
        <f t="shared" si="6"/>
        <v>116.83659160416866</v>
      </c>
      <c r="S12" s="109">
        <f t="shared" si="8"/>
        <v>-2524.985999999999</v>
      </c>
    </row>
    <row r="13" spans="1:19" s="108" customFormat="1" x14ac:dyDescent="0.25">
      <c r="A13" s="897" t="s">
        <v>68</v>
      </c>
      <c r="B13" s="897"/>
      <c r="C13" s="120"/>
      <c r="D13" s="120">
        <f t="shared" ref="D13:O13" si="9">SUM(D9:D12)</f>
        <v>2118</v>
      </c>
      <c r="E13" s="120">
        <f t="shared" si="9"/>
        <v>1996</v>
      </c>
      <c r="F13" s="120">
        <f t="shared" si="9"/>
        <v>1996</v>
      </c>
      <c r="G13" s="120">
        <f t="shared" si="9"/>
        <v>52392</v>
      </c>
      <c r="H13" s="120">
        <f t="shared" si="9"/>
        <v>109</v>
      </c>
      <c r="I13" s="112">
        <f t="shared" si="9"/>
        <v>75693.14</v>
      </c>
      <c r="J13" s="112">
        <f t="shared" si="9"/>
        <v>4114785.8400000003</v>
      </c>
      <c r="K13" s="112">
        <f t="shared" si="9"/>
        <v>4039092.7</v>
      </c>
      <c r="L13" s="112">
        <f t="shared" si="9"/>
        <v>491216.85</v>
      </c>
      <c r="M13" s="112">
        <f t="shared" si="9"/>
        <v>368173</v>
      </c>
      <c r="N13" s="112">
        <f t="shared" si="9"/>
        <v>132573.42000000001</v>
      </c>
      <c r="O13" s="112">
        <f t="shared" si="9"/>
        <v>4105256.27</v>
      </c>
      <c r="P13" s="113">
        <f>M13/L13*100</f>
        <v>74.951215537496324</v>
      </c>
      <c r="Q13" s="112">
        <f>SUM(Q9:Q12)</f>
        <v>752973.43400000001</v>
      </c>
      <c r="R13" s="113">
        <f>+M13/Q13*100</f>
        <v>48.895881763605487</v>
      </c>
      <c r="S13" s="122">
        <f>SUM(S9:S12)</f>
        <v>384292.43400000001</v>
      </c>
    </row>
    <row r="14" spans="1:19" x14ac:dyDescent="0.25">
      <c r="A14" s="900" t="s">
        <v>110</v>
      </c>
      <c r="B14" s="900" t="s">
        <v>184</v>
      </c>
      <c r="C14" s="107" t="s">
        <v>95</v>
      </c>
      <c r="D14" s="107" t="s">
        <v>220</v>
      </c>
      <c r="E14" s="107" t="s">
        <v>140</v>
      </c>
      <c r="F14" s="107" t="s">
        <v>141</v>
      </c>
      <c r="G14" s="107" t="s">
        <v>96</v>
      </c>
      <c r="H14" s="107" t="s">
        <v>227</v>
      </c>
      <c r="I14" s="107" t="s">
        <v>228</v>
      </c>
      <c r="J14" s="107" t="s">
        <v>94</v>
      </c>
      <c r="K14" s="107" t="s">
        <v>229</v>
      </c>
      <c r="L14" s="107" t="s">
        <v>117</v>
      </c>
      <c r="M14" s="107" t="s">
        <v>230</v>
      </c>
      <c r="N14" s="107" t="s">
        <v>118</v>
      </c>
      <c r="O14" s="107" t="s">
        <v>119</v>
      </c>
      <c r="P14" s="107" t="s">
        <v>221</v>
      </c>
      <c r="Q14" s="107" t="s">
        <v>142</v>
      </c>
      <c r="R14" s="107" t="s">
        <v>143</v>
      </c>
      <c r="S14" s="123" t="s">
        <v>231</v>
      </c>
    </row>
    <row r="15" spans="1:19" x14ac:dyDescent="0.25">
      <c r="A15" s="900"/>
      <c r="B15" s="900"/>
      <c r="C15" s="117" t="s">
        <v>132</v>
      </c>
      <c r="D15" s="117">
        <f>+'[1]PIVTBL PASTE'!B58</f>
        <v>1046</v>
      </c>
      <c r="E15" s="117">
        <f>+'[1]PIVTBL PASTE'!C58</f>
        <v>1045</v>
      </c>
      <c r="F15" s="117">
        <f>+'[1]PIVTBL PASTE'!D58</f>
        <v>1045</v>
      </c>
      <c r="G15" s="117">
        <f>+'[1]PIVTBL PASTE'!E58</f>
        <v>26138</v>
      </c>
      <c r="H15" s="117"/>
      <c r="I15" s="117"/>
      <c r="J15" s="109">
        <f>+'[1]PIVTBL PASTE'!F58</f>
        <v>456837.02</v>
      </c>
      <c r="K15" s="109">
        <f t="shared" ref="K15:K16" si="10">+J15-I15</f>
        <v>456837.02</v>
      </c>
      <c r="L15" s="109">
        <f>+'[1]PIVTBL PASTE'!G58</f>
        <v>200591.88</v>
      </c>
      <c r="M15" s="109">
        <f>+'[1]PIVTBL PASTE'!H58</f>
        <v>24459</v>
      </c>
      <c r="N15" s="109">
        <f>+'[1]PIVTBL PASTE'!I58</f>
        <v>176767.8</v>
      </c>
      <c r="O15" s="109">
        <f>+'[1]PIVTBL PASTE'!J58</f>
        <v>456202.1</v>
      </c>
      <c r="P15" s="110">
        <f>M15/L15*100</f>
        <v>12.193414808216565</v>
      </c>
      <c r="Q15" s="109">
        <f>+L15*2</f>
        <v>401183.76</v>
      </c>
      <c r="R15" s="110">
        <f>+M15/Q15*100</f>
        <v>6.0967074041082823</v>
      </c>
      <c r="S15" s="109">
        <f>+Q15-M15</f>
        <v>376724.76</v>
      </c>
    </row>
    <row r="16" spans="1:19" x14ac:dyDescent="0.25">
      <c r="A16" s="900"/>
      <c r="B16" s="900"/>
      <c r="C16" s="117" t="s">
        <v>91</v>
      </c>
      <c r="D16" s="117">
        <f>+'[1]PIVTBL PASTE'!B59</f>
        <v>840</v>
      </c>
      <c r="E16" s="117">
        <f>+'[1]PIVTBL PASTE'!C59</f>
        <v>718</v>
      </c>
      <c r="F16" s="117">
        <f>+'[1]PIVTBL PASTE'!D59</f>
        <v>718</v>
      </c>
      <c r="G16" s="117">
        <f>+'[1]PIVTBL PASTE'!E59</f>
        <v>16929</v>
      </c>
      <c r="H16" s="117">
        <v>107</v>
      </c>
      <c r="I16" s="109">
        <v>164026</v>
      </c>
      <c r="J16" s="109">
        <f>+'[1]PIVTBL PASTE'!F59</f>
        <v>383083.85000000003</v>
      </c>
      <c r="K16" s="109">
        <f t="shared" si="10"/>
        <v>219057.85000000003</v>
      </c>
      <c r="L16" s="109">
        <f>+'[1]PIVTBL PASTE'!G59</f>
        <v>130943.51</v>
      </c>
      <c r="M16" s="109">
        <f>+'[1]PIVTBL PASTE'!H59</f>
        <v>133138</v>
      </c>
      <c r="N16" s="109">
        <f>+'[1]PIVTBL PASTE'!I59</f>
        <v>0</v>
      </c>
      <c r="O16" s="109">
        <f>+'[1]PIVTBL PASTE'!J59</f>
        <v>380889.36000000004</v>
      </c>
      <c r="P16" s="110">
        <f>(M16+N16)/L16*100</f>
        <v>101.67590589254863</v>
      </c>
      <c r="Q16" s="109">
        <f>+K16*20%+L16</f>
        <v>174755.08000000002</v>
      </c>
      <c r="R16" s="110">
        <f t="shared" ref="R16:R18" si="11">+M16/Q16*100</f>
        <v>76.185481989994216</v>
      </c>
      <c r="S16" s="109">
        <f>+Q16-M16-N16</f>
        <v>41617.080000000016</v>
      </c>
    </row>
    <row r="17" spans="1:19" x14ac:dyDescent="0.25">
      <c r="A17" s="900"/>
      <c r="B17" s="900"/>
      <c r="C17" s="117" t="s">
        <v>92</v>
      </c>
      <c r="D17" s="117">
        <f>+'[1]PIVTBL PASTE'!B60</f>
        <v>37</v>
      </c>
      <c r="E17" s="117">
        <f>+'[1]PIVTBL PASTE'!C60</f>
        <v>33</v>
      </c>
      <c r="F17" s="117">
        <f>+'[1]PIVTBL PASTE'!D60</f>
        <v>33</v>
      </c>
      <c r="G17" s="117">
        <f>+'[1]PIVTBL PASTE'!E60</f>
        <v>7437</v>
      </c>
      <c r="H17" s="117">
        <v>2</v>
      </c>
      <c r="I17" s="109">
        <v>5417.6900000000005</v>
      </c>
      <c r="J17" s="109">
        <f>+'[1]PIVTBL PASTE'!F60</f>
        <v>18015.18</v>
      </c>
      <c r="K17" s="109">
        <f>+J17-I17</f>
        <v>12597.49</v>
      </c>
      <c r="L17" s="109">
        <f>+'[1]PIVTBL PASTE'!G60</f>
        <v>77072</v>
      </c>
      <c r="M17" s="109">
        <f>+'[1]PIVTBL PASTE'!H60</f>
        <v>80627</v>
      </c>
      <c r="N17" s="109">
        <f>+'[1]PIVTBL PASTE'!I60</f>
        <v>0</v>
      </c>
      <c r="O17" s="109">
        <f>+'[1]PIVTBL PASTE'!J60</f>
        <v>14460.18</v>
      </c>
      <c r="P17" s="110">
        <f t="shared" ref="P17:P18" si="12">(M17+N17)/L17*100</f>
        <v>104.61257006435541</v>
      </c>
      <c r="Q17" s="109">
        <f>+K17*20%+L17</f>
        <v>79591.498000000007</v>
      </c>
      <c r="R17" s="110">
        <f t="shared" si="11"/>
        <v>101.30102087034471</v>
      </c>
      <c r="S17" s="109">
        <f t="shared" ref="S17:S18" si="13">+Q17-M17-N17</f>
        <v>-1035.5019999999931</v>
      </c>
    </row>
    <row r="18" spans="1:19" x14ac:dyDescent="0.25">
      <c r="A18" s="900"/>
      <c r="B18" s="900"/>
      <c r="C18" s="117" t="s">
        <v>93</v>
      </c>
      <c r="D18" s="117">
        <f>+'[1]PIVTBL PASTE'!B61</f>
        <v>22</v>
      </c>
      <c r="E18" s="117">
        <f>+'[1]PIVTBL PASTE'!C61</f>
        <v>20</v>
      </c>
      <c r="F18" s="117">
        <f>+'[1]PIVTBL PASTE'!D61</f>
        <v>20</v>
      </c>
      <c r="G18" s="117">
        <f>+'[1]PIVTBL PASTE'!E61</f>
        <v>2614</v>
      </c>
      <c r="H18" s="117"/>
      <c r="I18" s="117"/>
      <c r="J18" s="109">
        <f>+'[1]PIVTBL PASTE'!F61</f>
        <v>8326.67</v>
      </c>
      <c r="K18" s="109">
        <f>+J18-I18</f>
        <v>8326.67</v>
      </c>
      <c r="L18" s="109">
        <f>+'[1]PIVTBL PASTE'!G61</f>
        <v>28774</v>
      </c>
      <c r="M18" s="109">
        <f>+'[1]PIVTBL PASTE'!H61</f>
        <v>30697</v>
      </c>
      <c r="N18" s="109">
        <f>+'[1]PIVTBL PASTE'!I61</f>
        <v>0</v>
      </c>
      <c r="O18" s="109">
        <f>+'[1]PIVTBL PASTE'!J61</f>
        <v>6403.67</v>
      </c>
      <c r="P18" s="110">
        <f t="shared" si="12"/>
        <v>106.6831167025787</v>
      </c>
      <c r="Q18" s="109">
        <f>+K18*20%+L18</f>
        <v>30439.333999999999</v>
      </c>
      <c r="R18" s="110">
        <f t="shared" si="11"/>
        <v>100.84649026815107</v>
      </c>
      <c r="S18" s="109">
        <f t="shared" si="13"/>
        <v>-257.66600000000108</v>
      </c>
    </row>
    <row r="19" spans="1:19" s="115" customFormat="1" x14ac:dyDescent="0.25">
      <c r="A19" s="897" t="s">
        <v>68</v>
      </c>
      <c r="B19" s="897"/>
      <c r="C19" s="120"/>
      <c r="D19" s="120">
        <f t="shared" ref="D19:O19" si="14">SUM(D15:D18)</f>
        <v>1945</v>
      </c>
      <c r="E19" s="120">
        <f t="shared" si="14"/>
        <v>1816</v>
      </c>
      <c r="F19" s="120">
        <f t="shared" si="14"/>
        <v>1816</v>
      </c>
      <c r="G19" s="120">
        <f t="shared" si="14"/>
        <v>53118</v>
      </c>
      <c r="H19" s="120">
        <f t="shared" si="14"/>
        <v>109</v>
      </c>
      <c r="I19" s="112">
        <f t="shared" si="14"/>
        <v>169443.69</v>
      </c>
      <c r="J19" s="112">
        <f t="shared" si="14"/>
        <v>866262.7200000002</v>
      </c>
      <c r="K19" s="112">
        <f t="shared" si="14"/>
        <v>696819.03000000014</v>
      </c>
      <c r="L19" s="112">
        <f t="shared" si="14"/>
        <v>437381.39</v>
      </c>
      <c r="M19" s="112">
        <f t="shared" si="14"/>
        <v>268921</v>
      </c>
      <c r="N19" s="112">
        <f t="shared" si="14"/>
        <v>176767.8</v>
      </c>
      <c r="O19" s="112">
        <f t="shared" si="14"/>
        <v>857955.31</v>
      </c>
      <c r="P19" s="113">
        <f>M19/L19*100</f>
        <v>61.484326070663407</v>
      </c>
      <c r="Q19" s="112">
        <f>SUM(Q15:Q18)</f>
        <v>685969.67200000014</v>
      </c>
      <c r="R19" s="113">
        <f>+M19/Q19*100</f>
        <v>39.20304511654853</v>
      </c>
      <c r="S19" s="122">
        <f>SUM(S15:S18)</f>
        <v>417048.67200000002</v>
      </c>
    </row>
    <row r="20" spans="1:19" x14ac:dyDescent="0.25">
      <c r="A20" s="900" t="s">
        <v>185</v>
      </c>
      <c r="B20" s="900" t="s">
        <v>186</v>
      </c>
      <c r="C20" s="107" t="s">
        <v>95</v>
      </c>
      <c r="D20" s="107" t="s">
        <v>220</v>
      </c>
      <c r="E20" s="107" t="s">
        <v>140</v>
      </c>
      <c r="F20" s="107" t="s">
        <v>141</v>
      </c>
      <c r="G20" s="107" t="s">
        <v>96</v>
      </c>
      <c r="H20" s="107" t="s">
        <v>227</v>
      </c>
      <c r="I20" s="107" t="s">
        <v>228</v>
      </c>
      <c r="J20" s="107" t="s">
        <v>94</v>
      </c>
      <c r="K20" s="107" t="s">
        <v>229</v>
      </c>
      <c r="L20" s="107" t="s">
        <v>117</v>
      </c>
      <c r="M20" s="107" t="s">
        <v>230</v>
      </c>
      <c r="N20" s="107" t="s">
        <v>118</v>
      </c>
      <c r="O20" s="107" t="s">
        <v>119</v>
      </c>
      <c r="P20" s="107" t="s">
        <v>221</v>
      </c>
      <c r="Q20" s="107" t="s">
        <v>142</v>
      </c>
      <c r="R20" s="107" t="s">
        <v>143</v>
      </c>
      <c r="S20" s="123" t="s">
        <v>231</v>
      </c>
    </row>
    <row r="21" spans="1:19" x14ac:dyDescent="0.25">
      <c r="A21" s="900"/>
      <c r="B21" s="900"/>
      <c r="C21" s="117" t="s">
        <v>132</v>
      </c>
      <c r="D21" s="117">
        <f>+'[1]PIVTBL PASTE'!B80</f>
        <v>1118</v>
      </c>
      <c r="E21" s="117">
        <f>+'[1]PIVTBL PASTE'!C80</f>
        <v>1114</v>
      </c>
      <c r="F21" s="117">
        <f>+'[1]PIVTBL PASTE'!D80</f>
        <v>1114</v>
      </c>
      <c r="G21" s="117">
        <f>+'[1]PIVTBL PASTE'!E80</f>
        <v>21482</v>
      </c>
      <c r="H21" s="117"/>
      <c r="I21" s="117"/>
      <c r="J21" s="109">
        <f>+'[1]PIVTBL PASTE'!F80</f>
        <v>3037978.23</v>
      </c>
      <c r="K21" s="109">
        <f t="shared" ref="K21:K22" si="15">+J21-I21</f>
        <v>3037978.23</v>
      </c>
      <c r="L21" s="109">
        <f>+'[1]PIVTBL PASTE'!G80</f>
        <v>199421.57</v>
      </c>
      <c r="M21" s="109">
        <f>+'[1]PIVTBL PASTE'!H80</f>
        <v>55985</v>
      </c>
      <c r="N21" s="109">
        <f>+'[1]PIVTBL PASTE'!I80</f>
        <v>163385.67000000001</v>
      </c>
      <c r="O21" s="109">
        <f>+'[1]PIVTBL PASTE'!J80</f>
        <v>3018029.13</v>
      </c>
      <c r="P21" s="110">
        <f>M21/L21*100</f>
        <v>28.073693332170635</v>
      </c>
      <c r="Q21" s="109">
        <f>+L21*2</f>
        <v>398843.14</v>
      </c>
      <c r="R21" s="110">
        <f>+M21/Q21*100</f>
        <v>14.036846666085317</v>
      </c>
      <c r="S21" s="109">
        <f>+Q21-M21</f>
        <v>342858.14</v>
      </c>
    </row>
    <row r="22" spans="1:19" x14ac:dyDescent="0.25">
      <c r="A22" s="900"/>
      <c r="B22" s="900"/>
      <c r="C22" s="117" t="s">
        <v>91</v>
      </c>
      <c r="D22" s="117">
        <f>+'[1]PIVTBL PASTE'!B81</f>
        <v>1067</v>
      </c>
      <c r="E22" s="117">
        <f>+'[1]PIVTBL PASTE'!C81</f>
        <v>978</v>
      </c>
      <c r="F22" s="117">
        <f>+'[1]PIVTBL PASTE'!D81</f>
        <v>978</v>
      </c>
      <c r="G22" s="117">
        <f>+'[1]PIVTBL PASTE'!E81</f>
        <v>23698</v>
      </c>
      <c r="H22" s="117">
        <v>67</v>
      </c>
      <c r="I22" s="109">
        <v>63109</v>
      </c>
      <c r="J22" s="109">
        <f>+'[1]PIVTBL PASTE'!F81</f>
        <v>406443.34</v>
      </c>
      <c r="K22" s="109">
        <f t="shared" si="15"/>
        <v>343334.34</v>
      </c>
      <c r="L22" s="109">
        <f>+'[1]PIVTBL PASTE'!G81</f>
        <v>200168.62</v>
      </c>
      <c r="M22" s="109">
        <f>+'[1]PIVTBL PASTE'!H81</f>
        <v>191321</v>
      </c>
      <c r="N22" s="109">
        <f>+'[1]PIVTBL PASTE'!I81</f>
        <v>10370.16</v>
      </c>
      <c r="O22" s="109">
        <f>+'[1]PIVTBL PASTE'!J81</f>
        <v>404920.8</v>
      </c>
      <c r="P22" s="110">
        <f>(M22+N22)/L22*100</f>
        <v>100.7606287139313</v>
      </c>
      <c r="Q22" s="109">
        <f>+K22*20%+L22</f>
        <v>268835.48800000001</v>
      </c>
      <c r="R22" s="110">
        <f t="shared" ref="R22:R24" si="16">+M22/Q22*100</f>
        <v>71.166571580014022</v>
      </c>
      <c r="S22" s="109">
        <f>+Q22-M22-N22</f>
        <v>67144.328000000009</v>
      </c>
    </row>
    <row r="23" spans="1:19" x14ac:dyDescent="0.25">
      <c r="A23" s="900"/>
      <c r="B23" s="900"/>
      <c r="C23" s="117" t="s">
        <v>92</v>
      </c>
      <c r="D23" s="117">
        <f>+'[1]PIVTBL PASTE'!B82</f>
        <v>84</v>
      </c>
      <c r="E23" s="117">
        <f>+'[1]PIVTBL PASTE'!C82</f>
        <v>74</v>
      </c>
      <c r="F23" s="117">
        <f>+'[1]PIVTBL PASTE'!D82</f>
        <v>74</v>
      </c>
      <c r="G23" s="117">
        <f>+'[1]PIVTBL PASTE'!E82</f>
        <v>9572</v>
      </c>
      <c r="H23" s="117">
        <v>4</v>
      </c>
      <c r="I23" s="109">
        <v>11676.28</v>
      </c>
      <c r="J23" s="109">
        <f>+'[1]PIVTBL PASTE'!F82</f>
        <v>99428.19</v>
      </c>
      <c r="K23" s="109">
        <f>+J23-I23</f>
        <v>87751.91</v>
      </c>
      <c r="L23" s="109">
        <f>+'[1]PIVTBL PASTE'!G82</f>
        <v>105666</v>
      </c>
      <c r="M23" s="109">
        <f>+'[1]PIVTBL PASTE'!H82</f>
        <v>106364</v>
      </c>
      <c r="N23" s="109">
        <f>+'[1]PIVTBL PASTE'!I82</f>
        <v>-10873</v>
      </c>
      <c r="O23" s="109">
        <f>+'[1]PIVTBL PASTE'!J82</f>
        <v>109603.19</v>
      </c>
      <c r="P23" s="110">
        <f t="shared" ref="P23:P24" si="17">(M23+N23)/L23*100</f>
        <v>90.370601707266303</v>
      </c>
      <c r="Q23" s="109">
        <f>+K23*20%+L23</f>
        <v>123216.382</v>
      </c>
      <c r="R23" s="110">
        <f t="shared" si="16"/>
        <v>86.322937156197298</v>
      </c>
      <c r="S23" s="109">
        <f t="shared" ref="S23:S24" si="18">+Q23-M23-N23</f>
        <v>27725.381999999998</v>
      </c>
    </row>
    <row r="24" spans="1:19" x14ac:dyDescent="0.25">
      <c r="A24" s="900"/>
      <c r="B24" s="900"/>
      <c r="C24" s="117" t="s">
        <v>93</v>
      </c>
      <c r="D24" s="117">
        <f>+'[1]PIVTBL PASTE'!B83</f>
        <v>18</v>
      </c>
      <c r="E24" s="117">
        <f>+'[1]PIVTBL PASTE'!C83</f>
        <v>13</v>
      </c>
      <c r="F24" s="117">
        <f>+'[1]PIVTBL PASTE'!D83</f>
        <v>13</v>
      </c>
      <c r="G24" s="117">
        <f>+'[1]PIVTBL PASTE'!E83</f>
        <v>3229</v>
      </c>
      <c r="H24" s="117">
        <v>1</v>
      </c>
      <c r="I24" s="109">
        <v>7497.37</v>
      </c>
      <c r="J24" s="109">
        <f>+'[1]PIVTBL PASTE'!F83</f>
        <v>23691.38</v>
      </c>
      <c r="K24" s="109">
        <f>+J24-I24</f>
        <v>16194.010000000002</v>
      </c>
      <c r="L24" s="109">
        <f>+'[1]PIVTBL PASTE'!G83</f>
        <v>36236</v>
      </c>
      <c r="M24" s="109">
        <f>+'[1]PIVTBL PASTE'!H83</f>
        <v>36306</v>
      </c>
      <c r="N24" s="109">
        <f>+'[1]PIVTBL PASTE'!I83</f>
        <v>0</v>
      </c>
      <c r="O24" s="109">
        <f>+'[1]PIVTBL PASTE'!J83</f>
        <v>23621.38</v>
      </c>
      <c r="P24" s="110">
        <f t="shared" si="17"/>
        <v>100.19317805497296</v>
      </c>
      <c r="Q24" s="109">
        <f>+K24*20%+L24</f>
        <v>39474.802000000003</v>
      </c>
      <c r="R24" s="110">
        <f t="shared" si="16"/>
        <v>91.972595581353374</v>
      </c>
      <c r="S24" s="109">
        <f t="shared" si="18"/>
        <v>3168.8020000000033</v>
      </c>
    </row>
    <row r="25" spans="1:19" s="115" customFormat="1" x14ac:dyDescent="0.25">
      <c r="A25" s="897" t="s">
        <v>68</v>
      </c>
      <c r="B25" s="897"/>
      <c r="C25" s="120"/>
      <c r="D25" s="120">
        <f t="shared" ref="D25:O25" si="19">SUM(D21:D24)</f>
        <v>2287</v>
      </c>
      <c r="E25" s="120">
        <f t="shared" si="19"/>
        <v>2179</v>
      </c>
      <c r="F25" s="120">
        <f t="shared" si="19"/>
        <v>2179</v>
      </c>
      <c r="G25" s="120">
        <f t="shared" si="19"/>
        <v>57981</v>
      </c>
      <c r="H25" s="120">
        <f t="shared" si="19"/>
        <v>72</v>
      </c>
      <c r="I25" s="112">
        <f t="shared" si="19"/>
        <v>82282.649999999994</v>
      </c>
      <c r="J25" s="112">
        <f t="shared" si="19"/>
        <v>3567541.1399999997</v>
      </c>
      <c r="K25" s="112">
        <f t="shared" si="19"/>
        <v>3485258.4899999998</v>
      </c>
      <c r="L25" s="112">
        <f t="shared" si="19"/>
        <v>541492.18999999994</v>
      </c>
      <c r="M25" s="112">
        <f t="shared" si="19"/>
        <v>389976</v>
      </c>
      <c r="N25" s="112">
        <f t="shared" si="19"/>
        <v>162882.83000000002</v>
      </c>
      <c r="O25" s="112">
        <f t="shared" si="19"/>
        <v>3556174.4999999995</v>
      </c>
      <c r="P25" s="113">
        <f>M25/L25*100</f>
        <v>72.018767251287613</v>
      </c>
      <c r="Q25" s="112">
        <f>SUM(Q21:Q24)</f>
        <v>830369.81200000003</v>
      </c>
      <c r="R25" s="113">
        <f>+M25/Q25*100</f>
        <v>46.964135059380027</v>
      </c>
      <c r="S25" s="122">
        <f>SUM(S21:S24)</f>
        <v>440896.652</v>
      </c>
    </row>
    <row r="32" spans="1:19" x14ac:dyDescent="0.25">
      <c r="A32" s="116" t="s">
        <v>234</v>
      </c>
      <c r="D32" s="111">
        <f>+D7+D13+D19+D25</f>
        <v>7996</v>
      </c>
      <c r="E32" s="111">
        <f t="shared" ref="E32:S32" si="20">+E7+E13+E19+E25</f>
        <v>7539</v>
      </c>
      <c r="F32" s="111">
        <f t="shared" si="20"/>
        <v>7539</v>
      </c>
      <c r="G32" s="111">
        <f t="shared" si="20"/>
        <v>202607</v>
      </c>
      <c r="H32" s="111">
        <f t="shared" si="20"/>
        <v>375</v>
      </c>
      <c r="I32" s="111">
        <f t="shared" si="20"/>
        <v>452394.12</v>
      </c>
      <c r="J32" s="111">
        <f t="shared" si="20"/>
        <v>10623198.859999999</v>
      </c>
      <c r="K32" s="111">
        <f t="shared" si="20"/>
        <v>10170804.74</v>
      </c>
      <c r="L32" s="111">
        <f t="shared" si="20"/>
        <v>1812172.15</v>
      </c>
      <c r="M32" s="111">
        <f t="shared" si="20"/>
        <v>1299739</v>
      </c>
      <c r="N32" s="111">
        <f t="shared" si="20"/>
        <v>566956.88</v>
      </c>
      <c r="O32" s="111">
        <f t="shared" si="20"/>
        <v>10568675.130000001</v>
      </c>
      <c r="P32" s="111">
        <f t="shared" si="20"/>
        <v>288.16304044557239</v>
      </c>
      <c r="Q32" s="111">
        <f t="shared" si="20"/>
        <v>2789586.58</v>
      </c>
      <c r="R32" s="111">
        <f t="shared" si="20"/>
        <v>187.47182677145437</v>
      </c>
      <c r="S32" s="111">
        <f t="shared" si="20"/>
        <v>1493350.42</v>
      </c>
    </row>
    <row r="33" spans="1:2" x14ac:dyDescent="0.25">
      <c r="A33" s="111"/>
      <c r="B33" s="111"/>
    </row>
    <row r="34" spans="1:2" x14ac:dyDescent="0.25">
      <c r="A34" s="111"/>
      <c r="B34" s="111"/>
    </row>
    <row r="35" spans="1:2" x14ac:dyDescent="0.25">
      <c r="A35" s="111"/>
      <c r="B35" s="111"/>
    </row>
    <row r="36" spans="1:2" x14ac:dyDescent="0.25">
      <c r="A36" s="111"/>
      <c r="B36" s="111"/>
    </row>
    <row r="37" spans="1:2" x14ac:dyDescent="0.25">
      <c r="A37" s="111"/>
      <c r="B37" s="111"/>
    </row>
    <row r="38" spans="1:2" x14ac:dyDescent="0.25">
      <c r="A38" s="111"/>
      <c r="B38" s="111"/>
    </row>
    <row r="39" spans="1:2" x14ac:dyDescent="0.25">
      <c r="A39" s="111"/>
      <c r="B39" s="111"/>
    </row>
    <row r="40" spans="1:2" x14ac:dyDescent="0.25">
      <c r="A40" s="111"/>
      <c r="B40" s="111"/>
    </row>
    <row r="41" spans="1:2" x14ac:dyDescent="0.25">
      <c r="A41" s="111"/>
      <c r="B41" s="111"/>
    </row>
    <row r="49" spans="1:2" x14ac:dyDescent="0.25">
      <c r="A49" s="111"/>
      <c r="B49" s="111"/>
    </row>
    <row r="50" spans="1:2" x14ac:dyDescent="0.25">
      <c r="A50" s="111"/>
      <c r="B50" s="111"/>
    </row>
    <row r="51" spans="1:2" x14ac:dyDescent="0.25">
      <c r="A51" s="111"/>
      <c r="B51" s="111"/>
    </row>
    <row r="52" spans="1:2" x14ac:dyDescent="0.25">
      <c r="A52" s="111"/>
      <c r="B52" s="111"/>
    </row>
    <row r="53" spans="1:2" x14ac:dyDescent="0.25">
      <c r="A53" s="111"/>
      <c r="B53" s="111"/>
    </row>
    <row r="54" spans="1:2" x14ac:dyDescent="0.25">
      <c r="A54" s="111"/>
      <c r="B54" s="111"/>
    </row>
    <row r="55" spans="1:2" x14ac:dyDescent="0.25">
      <c r="A55" s="111"/>
      <c r="B55" s="111"/>
    </row>
    <row r="56" spans="1:2" x14ac:dyDescent="0.25">
      <c r="A56" s="111"/>
      <c r="B56" s="111"/>
    </row>
    <row r="57" spans="1:2" x14ac:dyDescent="0.25">
      <c r="A57" s="111"/>
      <c r="B57" s="111"/>
    </row>
    <row r="58" spans="1:2" x14ac:dyDescent="0.25">
      <c r="A58" s="111"/>
      <c r="B58" s="111"/>
    </row>
    <row r="59" spans="1:2" x14ac:dyDescent="0.25">
      <c r="A59" s="111"/>
      <c r="B59" s="111"/>
    </row>
    <row r="60" spans="1:2" x14ac:dyDescent="0.25">
      <c r="A60" s="111"/>
      <c r="B60" s="111"/>
    </row>
    <row r="61" spans="1:2" x14ac:dyDescent="0.25">
      <c r="A61" s="111"/>
      <c r="B61" s="111"/>
    </row>
    <row r="62" spans="1:2" x14ac:dyDescent="0.25">
      <c r="A62" s="111"/>
      <c r="B62" s="111"/>
    </row>
    <row r="63" spans="1:2" x14ac:dyDescent="0.25">
      <c r="A63" s="111"/>
      <c r="B63" s="111"/>
    </row>
    <row r="64" spans="1:2" x14ac:dyDescent="0.25">
      <c r="A64" s="111"/>
      <c r="B64" s="111"/>
    </row>
  </sheetData>
  <mergeCells count="14">
    <mergeCell ref="R1:S1"/>
    <mergeCell ref="A3:A6"/>
    <mergeCell ref="B3:B6"/>
    <mergeCell ref="A7:B7"/>
    <mergeCell ref="A8:A12"/>
    <mergeCell ref="B8:B12"/>
    <mergeCell ref="A1:Q1"/>
    <mergeCell ref="A13:B13"/>
    <mergeCell ref="A14:A18"/>
    <mergeCell ref="B14:B18"/>
    <mergeCell ref="A25:B25"/>
    <mergeCell ref="A19:B19"/>
    <mergeCell ref="A20:A24"/>
    <mergeCell ref="B20:B2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XFD1048576"/>
    </sheetView>
  </sheetViews>
  <sheetFormatPr defaultRowHeight="15" x14ac:dyDescent="0.25"/>
  <cols>
    <col min="1" max="2" width="9.140625" style="116"/>
    <col min="3" max="16384" width="9.140625" style="11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61"/>
  <sheetViews>
    <sheetView topLeftCell="A32" workbookViewId="0">
      <selection activeCell="I42" sqref="I42"/>
    </sheetView>
  </sheetViews>
  <sheetFormatPr defaultRowHeight="15" x14ac:dyDescent="0.25"/>
  <cols>
    <col min="1" max="1" width="11.7109375" customWidth="1"/>
    <col min="2" max="2" width="35.5703125" customWidth="1"/>
    <col min="3" max="3" width="15.7109375" customWidth="1"/>
    <col min="4" max="4" width="25.7109375" customWidth="1"/>
    <col min="5" max="5" width="20.7109375" customWidth="1"/>
    <col min="6" max="6" width="13.42578125" customWidth="1"/>
  </cols>
  <sheetData>
    <row r="1" spans="2:6" ht="33.75" x14ac:dyDescent="0.8">
      <c r="B1" s="19"/>
      <c r="C1" s="19"/>
      <c r="D1" s="19"/>
      <c r="E1" s="19"/>
      <c r="F1" s="19"/>
    </row>
    <row r="2" spans="2:6" s="60" customFormat="1" ht="24.75" customHeight="1" x14ac:dyDescent="0.25">
      <c r="B2" s="595" t="s">
        <v>0</v>
      </c>
      <c r="C2" s="596"/>
      <c r="D2" s="596"/>
      <c r="E2" s="596"/>
      <c r="F2" s="596"/>
    </row>
    <row r="3" spans="2:6" s="60" customFormat="1" ht="20.100000000000001" customHeight="1" x14ac:dyDescent="0.25">
      <c r="B3" s="597" t="s">
        <v>1</v>
      </c>
      <c r="C3" s="596"/>
      <c r="D3" s="596"/>
      <c r="E3" s="596"/>
      <c r="F3" s="596"/>
    </row>
    <row r="4" spans="2:6" ht="21.75" x14ac:dyDescent="0.5">
      <c r="B4" s="598" t="s">
        <v>2</v>
      </c>
      <c r="C4" s="598"/>
      <c r="D4" s="549" t="s">
        <v>57</v>
      </c>
      <c r="E4" s="549"/>
      <c r="F4" s="549"/>
    </row>
    <row r="5" spans="2:6" ht="21.75" x14ac:dyDescent="0.5">
      <c r="B5" s="598" t="s">
        <v>3</v>
      </c>
      <c r="C5" s="598"/>
      <c r="D5" s="549" t="s">
        <v>215</v>
      </c>
      <c r="E5" s="549"/>
      <c r="F5" s="549"/>
    </row>
    <row r="6" spans="2:6" ht="21.75" x14ac:dyDescent="0.5">
      <c r="B6" s="598" t="s">
        <v>4</v>
      </c>
      <c r="C6" s="598"/>
      <c r="D6" s="43">
        <v>44731</v>
      </c>
      <c r="E6" s="44"/>
      <c r="F6" s="45"/>
    </row>
    <row r="7" spans="2:6" ht="21.75" x14ac:dyDescent="0.5">
      <c r="B7" s="598" t="s">
        <v>5</v>
      </c>
      <c r="C7" s="598"/>
      <c r="D7" s="599" t="s">
        <v>6</v>
      </c>
      <c r="E7" s="599"/>
      <c r="F7" s="599"/>
    </row>
    <row r="8" spans="2:6" ht="21.75" x14ac:dyDescent="0.5">
      <c r="B8" s="598" t="s">
        <v>7</v>
      </c>
      <c r="C8" s="598"/>
      <c r="D8" s="599" t="s">
        <v>78</v>
      </c>
      <c r="E8" s="599"/>
      <c r="F8" s="599"/>
    </row>
    <row r="9" spans="2:6" ht="21.75" x14ac:dyDescent="0.5">
      <c r="B9" s="594" t="s">
        <v>8</v>
      </c>
      <c r="C9" s="594"/>
      <c r="D9" s="594"/>
      <c r="E9" s="594"/>
      <c r="F9" s="594"/>
    </row>
    <row r="10" spans="2:6" ht="21.75" x14ac:dyDescent="0.5">
      <c r="B10" s="570" t="s">
        <v>9</v>
      </c>
      <c r="C10" s="570"/>
      <c r="D10" s="570"/>
      <c r="E10" s="570"/>
      <c r="F10" s="570"/>
    </row>
    <row r="11" spans="2:6" s="60" customFormat="1" ht="20.100000000000001" customHeight="1" x14ac:dyDescent="0.25">
      <c r="B11" s="57" t="s">
        <v>10</v>
      </c>
      <c r="C11" s="58"/>
      <c r="D11" s="57" t="s">
        <v>10</v>
      </c>
      <c r="E11" s="59" t="s">
        <v>11</v>
      </c>
      <c r="F11" s="59" t="s">
        <v>12</v>
      </c>
    </row>
    <row r="12" spans="2:6" ht="48" customHeight="1" x14ac:dyDescent="0.25">
      <c r="B12" s="566" t="s">
        <v>116</v>
      </c>
      <c r="C12" s="567"/>
      <c r="D12" s="567"/>
      <c r="E12" s="568"/>
      <c r="F12" s="54">
        <v>12000</v>
      </c>
    </row>
    <row r="13" spans="2:6" ht="83.25" customHeight="1" x14ac:dyDescent="0.25">
      <c r="B13" s="566" t="s">
        <v>55</v>
      </c>
      <c r="C13" s="567"/>
      <c r="D13" s="568"/>
      <c r="E13" s="54">
        <v>2000</v>
      </c>
      <c r="F13" s="54">
        <v>2000</v>
      </c>
    </row>
    <row r="14" spans="2:6" ht="57.75" customHeight="1" x14ac:dyDescent="0.25">
      <c r="B14" s="566" t="s">
        <v>56</v>
      </c>
      <c r="C14" s="567"/>
      <c r="D14" s="568"/>
      <c r="E14" s="54">
        <v>1000</v>
      </c>
      <c r="F14" s="54">
        <v>0</v>
      </c>
    </row>
    <row r="15" spans="2:6" ht="62.25" customHeight="1" x14ac:dyDescent="0.25">
      <c r="B15" s="566" t="s">
        <v>48</v>
      </c>
      <c r="C15" s="567"/>
      <c r="D15" s="568"/>
      <c r="E15" s="54">
        <v>1500</v>
      </c>
      <c r="F15" s="54">
        <v>0</v>
      </c>
    </row>
    <row r="16" spans="2:6" ht="24" customHeight="1" x14ac:dyDescent="0.25">
      <c r="B16" s="584" t="s">
        <v>49</v>
      </c>
      <c r="C16" s="585"/>
      <c r="D16" s="35" t="s">
        <v>123</v>
      </c>
      <c r="E16" s="571">
        <v>500</v>
      </c>
      <c r="F16" s="571">
        <v>0</v>
      </c>
    </row>
    <row r="17" spans="2:6" ht="35.25" customHeight="1" x14ac:dyDescent="0.25">
      <c r="B17" s="586"/>
      <c r="C17" s="587"/>
      <c r="D17" s="35" t="s">
        <v>16</v>
      </c>
      <c r="E17" s="572"/>
      <c r="F17" s="572"/>
    </row>
    <row r="18" spans="2:6" ht="66" customHeight="1" x14ac:dyDescent="0.5">
      <c r="B18" s="588" t="s">
        <v>50</v>
      </c>
      <c r="C18" s="589"/>
      <c r="D18" s="35" t="s">
        <v>17</v>
      </c>
      <c r="E18" s="15"/>
      <c r="F18" s="51">
        <v>0</v>
      </c>
    </row>
    <row r="19" spans="2:6" ht="44.25" customHeight="1" x14ac:dyDescent="0.5">
      <c r="B19" s="588" t="s">
        <v>51</v>
      </c>
      <c r="C19" s="589"/>
      <c r="D19" s="51">
        <v>25</v>
      </c>
      <c r="E19" s="53">
        <v>40</v>
      </c>
      <c r="F19" s="51">
        <v>1000</v>
      </c>
    </row>
    <row r="20" spans="2:6" ht="47.25" customHeight="1" x14ac:dyDescent="0.5">
      <c r="B20" s="588" t="s">
        <v>52</v>
      </c>
      <c r="C20" s="589"/>
      <c r="D20" s="51">
        <v>150</v>
      </c>
      <c r="E20" s="52">
        <v>0</v>
      </c>
      <c r="F20" s="51">
        <v>0</v>
      </c>
    </row>
    <row r="21" spans="2:6" ht="87" customHeight="1" x14ac:dyDescent="0.5">
      <c r="B21" s="590" t="s">
        <v>53</v>
      </c>
      <c r="C21" s="591"/>
      <c r="D21" s="54">
        <v>100</v>
      </c>
      <c r="E21" s="53">
        <v>0</v>
      </c>
      <c r="F21" s="51">
        <v>0</v>
      </c>
    </row>
    <row r="22" spans="2:6" ht="48.75" customHeight="1" x14ac:dyDescent="0.75">
      <c r="B22" s="584" t="s">
        <v>54</v>
      </c>
      <c r="C22" s="585"/>
      <c r="D22" s="37" t="s">
        <v>19</v>
      </c>
      <c r="E22" s="22">
        <v>0</v>
      </c>
      <c r="F22" s="21">
        <v>0</v>
      </c>
    </row>
    <row r="23" spans="2:6" ht="109.5" hidden="1" customHeight="1" x14ac:dyDescent="0.75">
      <c r="B23" s="592"/>
      <c r="C23" s="593"/>
      <c r="D23" s="16" t="s">
        <v>20</v>
      </c>
      <c r="E23" s="22">
        <v>0</v>
      </c>
      <c r="F23" s="21">
        <v>0</v>
      </c>
    </row>
    <row r="24" spans="2:6" ht="7.5" hidden="1" customHeight="1" x14ac:dyDescent="0.75">
      <c r="B24" s="592"/>
      <c r="C24" s="593"/>
      <c r="D24" s="16" t="s">
        <v>21</v>
      </c>
      <c r="E24" s="22">
        <v>0</v>
      </c>
      <c r="F24" s="21">
        <v>0</v>
      </c>
    </row>
    <row r="25" spans="2:6" ht="33" hidden="1" customHeight="1" x14ac:dyDescent="0.75">
      <c r="B25" s="586"/>
      <c r="C25" s="587"/>
      <c r="D25" s="16" t="s">
        <v>22</v>
      </c>
      <c r="E25" s="22">
        <v>0</v>
      </c>
      <c r="F25" s="21">
        <v>0</v>
      </c>
    </row>
    <row r="26" spans="2:6" ht="21.75" x14ac:dyDescent="0.25">
      <c r="B26" s="573" t="s">
        <v>23</v>
      </c>
      <c r="C26" s="574"/>
      <c r="D26" s="574"/>
      <c r="E26" s="575"/>
      <c r="F26" s="55">
        <f>F12+F13+F14+F15+F16+F19+F20+F21+F22+F23+F24+F25</f>
        <v>15000</v>
      </c>
    </row>
    <row r="27" spans="2:6" ht="21.75" customHeight="1" x14ac:dyDescent="0.25">
      <c r="B27" s="576" t="s">
        <v>122</v>
      </c>
      <c r="C27" s="577"/>
      <c r="D27" s="56">
        <v>50</v>
      </c>
      <c r="E27" s="20"/>
      <c r="F27" s="55">
        <v>0</v>
      </c>
    </row>
    <row r="28" spans="2:6" ht="39" customHeight="1" x14ac:dyDescent="0.25">
      <c r="B28" s="578"/>
      <c r="C28" s="579"/>
      <c r="D28" s="580"/>
      <c r="E28" s="581"/>
      <c r="F28" s="582"/>
    </row>
    <row r="29" spans="2:6" ht="21.75" x14ac:dyDescent="0.5">
      <c r="B29" s="588" t="s">
        <v>51</v>
      </c>
      <c r="C29" s="589"/>
      <c r="D29" s="51">
        <v>25</v>
      </c>
      <c r="E29" s="53">
        <v>0</v>
      </c>
      <c r="F29" s="51">
        <v>0</v>
      </c>
    </row>
    <row r="30" spans="2:6" ht="24.75" customHeight="1" x14ac:dyDescent="0.5">
      <c r="B30" s="583" t="s">
        <v>24</v>
      </c>
      <c r="C30" s="583"/>
      <c r="D30" s="583"/>
      <c r="E30" s="583"/>
      <c r="F30" s="583"/>
    </row>
    <row r="31" spans="2:6" ht="21.75" x14ac:dyDescent="0.25">
      <c r="B31" s="566" t="s">
        <v>25</v>
      </c>
      <c r="C31" s="567"/>
      <c r="D31" s="568"/>
      <c r="E31" s="12" t="s">
        <v>26</v>
      </c>
      <c r="F31" s="46">
        <v>0</v>
      </c>
    </row>
    <row r="32" spans="2:6" ht="31.5" customHeight="1" x14ac:dyDescent="0.25">
      <c r="B32" s="566" t="s">
        <v>27</v>
      </c>
      <c r="C32" s="567"/>
      <c r="D32" s="568"/>
      <c r="E32" s="38" t="s">
        <v>28</v>
      </c>
      <c r="F32" s="13"/>
    </row>
    <row r="33" spans="2:7" ht="43.5" customHeight="1" x14ac:dyDescent="0.25">
      <c r="B33" s="566" t="s">
        <v>65</v>
      </c>
      <c r="C33" s="567"/>
      <c r="D33" s="568"/>
      <c r="E33" s="38" t="s">
        <v>29</v>
      </c>
      <c r="F33" s="47">
        <v>20</v>
      </c>
      <c r="G33">
        <v>20</v>
      </c>
    </row>
    <row r="34" spans="2:7" ht="42" customHeight="1" x14ac:dyDescent="0.25">
      <c r="B34" s="566" t="s">
        <v>74</v>
      </c>
      <c r="C34" s="567"/>
      <c r="D34" s="568"/>
      <c r="E34" s="12" t="s">
        <v>31</v>
      </c>
      <c r="F34" s="48">
        <v>0</v>
      </c>
    </row>
    <row r="35" spans="2:7" ht="21.75" x14ac:dyDescent="0.5">
      <c r="B35" s="561" t="s">
        <v>32</v>
      </c>
      <c r="C35" s="569"/>
      <c r="D35" s="569"/>
      <c r="E35" s="562"/>
      <c r="F35" s="49">
        <v>20</v>
      </c>
    </row>
    <row r="36" spans="2:7" ht="11.25" customHeight="1" x14ac:dyDescent="0.75">
      <c r="B36" s="17"/>
      <c r="C36" s="23"/>
      <c r="D36" s="18"/>
      <c r="E36" s="18"/>
      <c r="F36" s="24"/>
    </row>
    <row r="37" spans="2:7" ht="21.75" x14ac:dyDescent="0.5">
      <c r="B37" s="570" t="s">
        <v>66</v>
      </c>
      <c r="C37" s="570"/>
      <c r="D37" s="570"/>
      <c r="E37" s="570"/>
      <c r="F37" s="570"/>
    </row>
    <row r="38" spans="2:7" s="60" customFormat="1" ht="21.75" customHeight="1" x14ac:dyDescent="0.25">
      <c r="B38" s="564" t="s">
        <v>33</v>
      </c>
      <c r="C38" s="565"/>
      <c r="D38" s="87">
        <v>656735</v>
      </c>
      <c r="E38" s="555"/>
      <c r="F38" s="556"/>
    </row>
    <row r="39" spans="2:7" s="60" customFormat="1" ht="21.75" x14ac:dyDescent="0.25">
      <c r="B39" s="564" t="s">
        <v>34</v>
      </c>
      <c r="C39" s="565"/>
      <c r="D39" s="87">
        <v>665026</v>
      </c>
      <c r="E39" s="557"/>
      <c r="F39" s="558"/>
    </row>
    <row r="40" spans="2:7" s="60" customFormat="1" ht="20.100000000000001" customHeight="1" x14ac:dyDescent="0.25">
      <c r="B40" s="564" t="s">
        <v>35</v>
      </c>
      <c r="C40" s="565"/>
      <c r="D40" s="88">
        <v>8291</v>
      </c>
      <c r="E40" s="68">
        <v>0.05</v>
      </c>
      <c r="F40" s="67">
        <v>600</v>
      </c>
    </row>
    <row r="41" spans="2:7" ht="36" customHeight="1" x14ac:dyDescent="0.5">
      <c r="B41" s="559" t="s">
        <v>36</v>
      </c>
      <c r="C41" s="560"/>
      <c r="D41" s="561" t="s">
        <v>37</v>
      </c>
      <c r="E41" s="562"/>
      <c r="F41" s="50">
        <v>14960</v>
      </c>
    </row>
    <row r="42" spans="2:7" ht="19.5" customHeight="1" x14ac:dyDescent="0.75">
      <c r="B42" s="23"/>
      <c r="C42" s="23"/>
      <c r="D42" s="23"/>
      <c r="E42" s="25"/>
      <c r="F42" s="25"/>
    </row>
    <row r="43" spans="2:7" ht="36.75" customHeight="1" x14ac:dyDescent="0.75">
      <c r="B43" s="62" t="s">
        <v>38</v>
      </c>
      <c r="C43" s="28"/>
      <c r="D43" s="29"/>
      <c r="E43" s="26"/>
      <c r="F43" s="30"/>
    </row>
    <row r="44" spans="2:7" ht="111" customHeight="1" x14ac:dyDescent="0.25">
      <c r="B44" s="563" t="s">
        <v>244</v>
      </c>
      <c r="C44" s="563"/>
      <c r="D44" s="563"/>
      <c r="E44" s="563"/>
      <c r="F44" s="563"/>
    </row>
    <row r="45" spans="2:7" ht="38.25" customHeight="1" x14ac:dyDescent="0.25">
      <c r="B45" s="513" t="s">
        <v>248</v>
      </c>
      <c r="C45" s="513"/>
      <c r="D45" s="513"/>
      <c r="E45" s="513"/>
      <c r="F45" s="513"/>
    </row>
    <row r="46" spans="2:7" ht="15" customHeight="1" x14ac:dyDescent="0.25">
      <c r="B46" s="513"/>
      <c r="C46" s="513"/>
      <c r="D46" s="513"/>
      <c r="E46" s="513"/>
      <c r="F46" s="513"/>
    </row>
    <row r="47" spans="2:7" ht="21.75" x14ac:dyDescent="0.5">
      <c r="B47" s="41"/>
      <c r="C47" s="41"/>
      <c r="D47" s="41"/>
      <c r="E47" s="41"/>
      <c r="F47" s="41"/>
    </row>
    <row r="48" spans="2:7" ht="21.75" x14ac:dyDescent="0.5">
      <c r="B48" s="41"/>
      <c r="C48" s="41"/>
      <c r="D48" s="41"/>
      <c r="E48" s="41"/>
      <c r="F48" s="41"/>
    </row>
    <row r="49" spans="2:6" ht="33" x14ac:dyDescent="0.75">
      <c r="B49" s="27"/>
      <c r="C49" s="27"/>
      <c r="D49" s="63" t="s">
        <v>39</v>
      </c>
    </row>
    <row r="50" spans="2:6" ht="26.25" customHeight="1" x14ac:dyDescent="0.75">
      <c r="B50" s="27"/>
      <c r="C50" s="27"/>
      <c r="D50" s="63"/>
    </row>
    <row r="51" spans="2:6" ht="18" customHeight="1" x14ac:dyDescent="0.75">
      <c r="B51" s="27"/>
      <c r="C51" s="27"/>
      <c r="D51" s="27"/>
      <c r="E51" s="31"/>
      <c r="F51" s="26"/>
    </row>
    <row r="52" spans="2:6" ht="20.100000000000001" customHeight="1" x14ac:dyDescent="0.25">
      <c r="B52" s="70" t="s">
        <v>40</v>
      </c>
      <c r="C52" s="554" t="s">
        <v>103</v>
      </c>
      <c r="D52" s="554"/>
      <c r="E52" s="554" t="s">
        <v>41</v>
      </c>
      <c r="F52" s="554"/>
    </row>
    <row r="53" spans="2:6" ht="20.100000000000001" customHeight="1" x14ac:dyDescent="0.25">
      <c r="B53" s="70" t="s">
        <v>46</v>
      </c>
      <c r="C53" s="554" t="s">
        <v>46</v>
      </c>
      <c r="D53" s="554"/>
      <c r="E53" s="554" t="s">
        <v>42</v>
      </c>
      <c r="F53" s="554"/>
    </row>
    <row r="54" spans="2:6" ht="20.100000000000001" customHeight="1" x14ac:dyDescent="0.25">
      <c r="B54" s="71" t="s">
        <v>6</v>
      </c>
      <c r="C54" s="554" t="s">
        <v>6</v>
      </c>
      <c r="D54" s="554"/>
      <c r="E54" s="554" t="s">
        <v>47</v>
      </c>
      <c r="F54" s="554"/>
    </row>
    <row r="55" spans="2:6" ht="20.100000000000001" customHeight="1" x14ac:dyDescent="0.25">
      <c r="B55" s="66"/>
      <c r="C55" s="66"/>
      <c r="D55" s="65"/>
      <c r="E55" s="65"/>
      <c r="F55" s="65"/>
    </row>
    <row r="56" spans="2:6" ht="20.100000000000001" customHeight="1" x14ac:dyDescent="0.25">
      <c r="B56" s="66"/>
      <c r="C56" s="66"/>
      <c r="D56" s="71" t="s">
        <v>43</v>
      </c>
      <c r="E56" s="65"/>
      <c r="F56" s="66"/>
    </row>
    <row r="57" spans="2:6" ht="20.100000000000001" customHeight="1" x14ac:dyDescent="0.25">
      <c r="B57" s="66"/>
      <c r="C57" s="66"/>
      <c r="D57" s="64"/>
      <c r="E57" s="65"/>
      <c r="F57" s="66"/>
    </row>
    <row r="58" spans="2:6" ht="20.100000000000001" customHeight="1" x14ac:dyDescent="0.25">
      <c r="B58" s="66"/>
      <c r="C58" s="66"/>
      <c r="D58" s="65"/>
      <c r="E58" s="65"/>
      <c r="F58" s="66"/>
    </row>
    <row r="59" spans="2:6" ht="20.100000000000001" customHeight="1" x14ac:dyDescent="0.25">
      <c r="B59" s="66"/>
      <c r="C59" s="554" t="s">
        <v>44</v>
      </c>
      <c r="D59" s="554"/>
      <c r="E59" s="554"/>
      <c r="F59" s="66"/>
    </row>
    <row r="60" spans="2:6" ht="20.100000000000001" customHeight="1" x14ac:dyDescent="0.25">
      <c r="B60" s="66"/>
      <c r="C60" s="554" t="s">
        <v>45</v>
      </c>
      <c r="D60" s="554"/>
      <c r="E60" s="554"/>
      <c r="F60" s="66"/>
    </row>
    <row r="61" spans="2:6" ht="17.25" x14ac:dyDescent="0.4">
      <c r="B61" s="32"/>
      <c r="C61" s="32"/>
      <c r="D61" s="32"/>
      <c r="E61" s="32"/>
      <c r="F61" s="32"/>
    </row>
  </sheetData>
  <mergeCells count="52">
    <mergeCell ref="B21:C21"/>
    <mergeCell ref="B22:C25"/>
    <mergeCell ref="B29:C29"/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31:D31"/>
    <mergeCell ref="B10:F10"/>
    <mergeCell ref="B12:E12"/>
    <mergeCell ref="B13:D13"/>
    <mergeCell ref="B14:D14"/>
    <mergeCell ref="B15:D15"/>
    <mergeCell ref="E16:E17"/>
    <mergeCell ref="F16:F17"/>
    <mergeCell ref="B26:E26"/>
    <mergeCell ref="B27:C28"/>
    <mergeCell ref="D28:F28"/>
    <mergeCell ref="B30:F30"/>
    <mergeCell ref="B16:C17"/>
    <mergeCell ref="B18:C18"/>
    <mergeCell ref="B19:C19"/>
    <mergeCell ref="B20:C20"/>
    <mergeCell ref="B32:D32"/>
    <mergeCell ref="B33:D33"/>
    <mergeCell ref="B34:D34"/>
    <mergeCell ref="B35:E35"/>
    <mergeCell ref="B37:F37"/>
    <mergeCell ref="E38:F39"/>
    <mergeCell ref="B41:C41"/>
    <mergeCell ref="D41:E41"/>
    <mergeCell ref="B44:F44"/>
    <mergeCell ref="B45:F46"/>
    <mergeCell ref="B38:C38"/>
    <mergeCell ref="B39:C39"/>
    <mergeCell ref="B40:C40"/>
    <mergeCell ref="E52:F52"/>
    <mergeCell ref="E53:F53"/>
    <mergeCell ref="E54:F54"/>
    <mergeCell ref="C59:E59"/>
    <mergeCell ref="C60:E60"/>
    <mergeCell ref="C52:D52"/>
    <mergeCell ref="C53:D53"/>
    <mergeCell ref="C54:D54"/>
  </mergeCells>
  <printOptions horizontalCentered="1"/>
  <pageMargins left="0" right="0" top="0.25" bottom="0" header="0" footer="0"/>
  <pageSetup scale="90" orientation="portrait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F62"/>
  <sheetViews>
    <sheetView topLeftCell="A36" workbookViewId="0">
      <selection activeCell="I47" sqref="I47"/>
    </sheetView>
  </sheetViews>
  <sheetFormatPr defaultRowHeight="17.25" x14ac:dyDescent="0.4"/>
  <cols>
    <col min="1" max="1" width="8.28515625" style="217" customWidth="1"/>
    <col min="2" max="2" width="47.85546875" style="217" customWidth="1"/>
    <col min="3" max="3" width="15" style="217" customWidth="1"/>
    <col min="4" max="4" width="25.140625" style="217" customWidth="1"/>
    <col min="5" max="5" width="20" style="217" bestFit="1" customWidth="1"/>
    <col min="6" max="6" width="11.5703125" style="217" bestFit="1" customWidth="1"/>
    <col min="7" max="16384" width="9.140625" style="217"/>
  </cols>
  <sheetData>
    <row r="2" spans="2:6" ht="21.75" x14ac:dyDescent="0.5">
      <c r="B2" s="654" t="s">
        <v>0</v>
      </c>
      <c r="C2" s="654"/>
      <c r="D2" s="654"/>
      <c r="E2" s="654"/>
      <c r="F2" s="654"/>
    </row>
    <row r="3" spans="2:6" ht="21.75" x14ac:dyDescent="0.5">
      <c r="B3" s="654" t="s">
        <v>1</v>
      </c>
      <c r="C3" s="654"/>
      <c r="D3" s="654"/>
      <c r="E3" s="654"/>
      <c r="F3" s="654"/>
    </row>
    <row r="4" spans="2:6" ht="20.100000000000001" customHeight="1" x14ac:dyDescent="0.5">
      <c r="B4" s="655" t="s">
        <v>2</v>
      </c>
      <c r="C4" s="655"/>
      <c r="D4" s="549" t="s">
        <v>80</v>
      </c>
      <c r="E4" s="549"/>
      <c r="F4" s="549"/>
    </row>
    <row r="5" spans="2:6" ht="20.100000000000001" customHeight="1" x14ac:dyDescent="0.5">
      <c r="B5" s="655" t="s">
        <v>3</v>
      </c>
      <c r="C5" s="655"/>
      <c r="D5" s="549" t="s">
        <v>214</v>
      </c>
      <c r="E5" s="549"/>
      <c r="F5" s="549"/>
    </row>
    <row r="6" spans="2:6" ht="20.100000000000001" customHeight="1" x14ac:dyDescent="0.5">
      <c r="B6" s="655" t="s">
        <v>4</v>
      </c>
      <c r="C6" s="655"/>
      <c r="D6" s="72">
        <v>44731</v>
      </c>
      <c r="E6" s="308"/>
      <c r="F6" s="309"/>
    </row>
    <row r="7" spans="2:6" ht="20.100000000000001" customHeight="1" x14ac:dyDescent="0.5">
      <c r="B7" s="655" t="s">
        <v>5</v>
      </c>
      <c r="C7" s="655"/>
      <c r="D7" s="656" t="s">
        <v>6</v>
      </c>
      <c r="E7" s="656"/>
      <c r="F7" s="656"/>
    </row>
    <row r="8" spans="2:6" ht="20.100000000000001" customHeight="1" x14ac:dyDescent="0.5">
      <c r="B8" s="655" t="s">
        <v>7</v>
      </c>
      <c r="C8" s="655"/>
      <c r="D8" s="656" t="s">
        <v>78</v>
      </c>
      <c r="E8" s="656"/>
      <c r="F8" s="656"/>
    </row>
    <row r="9" spans="2:6" ht="20.100000000000001" customHeight="1" x14ac:dyDescent="0.5">
      <c r="B9" s="653" t="s">
        <v>8</v>
      </c>
      <c r="C9" s="653"/>
      <c r="D9" s="653"/>
      <c r="E9" s="653"/>
      <c r="F9" s="653"/>
    </row>
    <row r="10" spans="2:6" ht="20.100000000000001" customHeight="1" x14ac:dyDescent="0.5">
      <c r="B10" s="607" t="s">
        <v>9</v>
      </c>
      <c r="C10" s="607"/>
      <c r="D10" s="607"/>
      <c r="E10" s="607"/>
      <c r="F10" s="607"/>
    </row>
    <row r="11" spans="2:6" ht="20.100000000000001" customHeight="1" x14ac:dyDescent="0.55000000000000004">
      <c r="B11" s="176" t="s">
        <v>10</v>
      </c>
      <c r="C11" s="177"/>
      <c r="D11" s="176" t="s">
        <v>10</v>
      </c>
      <c r="E11" s="176" t="s">
        <v>11</v>
      </c>
      <c r="F11" s="176" t="s">
        <v>12</v>
      </c>
    </row>
    <row r="12" spans="2:6" ht="37.5" customHeight="1" x14ac:dyDescent="0.4">
      <c r="B12" s="624" t="s">
        <v>13</v>
      </c>
      <c r="C12" s="625"/>
      <c r="D12" s="625"/>
      <c r="E12" s="626"/>
      <c r="F12" s="178">
        <v>12000</v>
      </c>
    </row>
    <row r="13" spans="2:6" ht="90" customHeight="1" x14ac:dyDescent="0.4">
      <c r="B13" s="627" t="s">
        <v>55</v>
      </c>
      <c r="C13" s="628"/>
      <c r="D13" s="629"/>
      <c r="E13" s="178">
        <v>2000</v>
      </c>
      <c r="F13" s="178">
        <v>2000</v>
      </c>
    </row>
    <row r="14" spans="2:6" ht="42.75" customHeight="1" x14ac:dyDescent="0.5">
      <c r="B14" s="601" t="s">
        <v>56</v>
      </c>
      <c r="C14" s="602"/>
      <c r="D14" s="603"/>
      <c r="E14" s="178">
        <v>1000</v>
      </c>
      <c r="F14" s="178">
        <v>0</v>
      </c>
    </row>
    <row r="15" spans="2:6" ht="68.25" customHeight="1" x14ac:dyDescent="0.5">
      <c r="B15" s="601" t="s">
        <v>48</v>
      </c>
      <c r="C15" s="602"/>
      <c r="D15" s="603"/>
      <c r="E15" s="178">
        <v>1500</v>
      </c>
      <c r="F15" s="178">
        <v>0</v>
      </c>
    </row>
    <row r="16" spans="2:6" ht="33" customHeight="1" x14ac:dyDescent="0.4">
      <c r="B16" s="641" t="s">
        <v>49</v>
      </c>
      <c r="C16" s="642"/>
      <c r="D16" s="285" t="s">
        <v>123</v>
      </c>
      <c r="E16" s="286">
        <v>500</v>
      </c>
      <c r="F16" s="286">
        <v>0</v>
      </c>
    </row>
    <row r="17" spans="2:6" ht="13.5" customHeight="1" x14ac:dyDescent="0.4">
      <c r="B17" s="643"/>
      <c r="C17" s="644"/>
      <c r="D17" s="287" t="s">
        <v>16</v>
      </c>
      <c r="E17" s="288"/>
      <c r="F17" s="288"/>
    </row>
    <row r="18" spans="2:6" ht="52.5" customHeight="1" x14ac:dyDescent="0.4">
      <c r="B18" s="645" t="s">
        <v>50</v>
      </c>
      <c r="C18" s="646"/>
      <c r="D18" s="285" t="s">
        <v>17</v>
      </c>
      <c r="E18" s="289"/>
      <c r="F18" s="178">
        <v>0</v>
      </c>
    </row>
    <row r="19" spans="2:6" ht="47.25" customHeight="1" x14ac:dyDescent="0.5">
      <c r="B19" s="222" t="s">
        <v>51</v>
      </c>
      <c r="C19" s="290" t="s">
        <v>18</v>
      </c>
      <c r="D19" s="178">
        <v>25</v>
      </c>
      <c r="E19" s="186">
        <v>26</v>
      </c>
      <c r="F19" s="178">
        <v>650</v>
      </c>
    </row>
    <row r="20" spans="2:6" ht="48.75" customHeight="1" x14ac:dyDescent="0.4">
      <c r="B20" s="645" t="s">
        <v>52</v>
      </c>
      <c r="C20" s="646"/>
      <c r="D20" s="178">
        <v>150</v>
      </c>
      <c r="E20" s="186">
        <v>0</v>
      </c>
      <c r="F20" s="178">
        <v>0</v>
      </c>
    </row>
    <row r="21" spans="2:6" ht="42.75" customHeight="1" x14ac:dyDescent="0.4">
      <c r="B21" s="645" t="s">
        <v>53</v>
      </c>
      <c r="C21" s="646"/>
      <c r="D21" s="178">
        <v>100</v>
      </c>
      <c r="E21" s="186">
        <v>0</v>
      </c>
      <c r="F21" s="178">
        <v>0</v>
      </c>
    </row>
    <row r="22" spans="2:6" ht="49.5" customHeight="1" x14ac:dyDescent="0.4">
      <c r="B22" s="647" t="s">
        <v>54</v>
      </c>
      <c r="C22" s="648"/>
      <c r="D22" s="291" t="s">
        <v>19</v>
      </c>
      <c r="E22" s="186">
        <v>0</v>
      </c>
      <c r="F22" s="178">
        <v>0</v>
      </c>
    </row>
    <row r="23" spans="2:6" ht="80.45" hidden="1" customHeight="1" x14ac:dyDescent="0.4">
      <c r="B23" s="649"/>
      <c r="C23" s="650"/>
      <c r="D23" s="292" t="s">
        <v>20</v>
      </c>
      <c r="E23" s="293">
        <v>0</v>
      </c>
      <c r="F23" s="289">
        <v>0</v>
      </c>
    </row>
    <row r="24" spans="2:6" ht="25.5" hidden="1" customHeight="1" x14ac:dyDescent="0.4">
      <c r="B24" s="649"/>
      <c r="C24" s="650"/>
      <c r="D24" s="292" t="s">
        <v>21</v>
      </c>
      <c r="E24" s="293">
        <v>0</v>
      </c>
      <c r="F24" s="289">
        <v>0</v>
      </c>
    </row>
    <row r="25" spans="2:6" ht="25.5" hidden="1" customHeight="1" x14ac:dyDescent="0.4">
      <c r="B25" s="651"/>
      <c r="C25" s="652"/>
      <c r="D25" s="292" t="s">
        <v>22</v>
      </c>
      <c r="E25" s="293">
        <v>0</v>
      </c>
      <c r="F25" s="289">
        <v>0</v>
      </c>
    </row>
    <row r="26" spans="2:6" ht="21.75" hidden="1" x14ac:dyDescent="0.4">
      <c r="B26" s="630" t="s">
        <v>23</v>
      </c>
      <c r="C26" s="631"/>
      <c r="D26" s="631"/>
      <c r="E26" s="632"/>
      <c r="F26" s="294">
        <f>F12+F13+F14+F15+F16+F19+F20+F21+F22+F23+F24+F25</f>
        <v>14650</v>
      </c>
    </row>
    <row r="27" spans="2:6" ht="21.75" x14ac:dyDescent="0.4">
      <c r="B27" s="630" t="s">
        <v>23</v>
      </c>
      <c r="C27" s="631"/>
      <c r="D27" s="631"/>
      <c r="E27" s="632"/>
      <c r="F27" s="294">
        <f>F22+F21+F20+F19+F18+F16+F15+F14+F13+F12</f>
        <v>14650</v>
      </c>
    </row>
    <row r="28" spans="2:6" ht="18" customHeight="1" x14ac:dyDescent="0.4">
      <c r="B28" s="633" t="s">
        <v>239</v>
      </c>
      <c r="C28" s="634"/>
      <c r="D28" s="182">
        <v>50</v>
      </c>
      <c r="E28" s="183"/>
      <c r="F28" s="181">
        <v>0</v>
      </c>
    </row>
    <row r="29" spans="2:6" ht="24" customHeight="1" x14ac:dyDescent="0.4">
      <c r="B29" s="635"/>
      <c r="C29" s="636"/>
      <c r="D29" s="637"/>
      <c r="E29" s="638"/>
      <c r="F29" s="639"/>
    </row>
    <row r="30" spans="2:6" ht="48.75" customHeight="1" x14ac:dyDescent="0.4">
      <c r="B30" s="295" t="s">
        <v>51</v>
      </c>
      <c r="C30" s="223" t="s">
        <v>18</v>
      </c>
      <c r="D30" s="178">
        <v>25</v>
      </c>
      <c r="E30" s="186">
        <v>0</v>
      </c>
      <c r="F30" s="178">
        <f>D30*E30</f>
        <v>0</v>
      </c>
    </row>
    <row r="31" spans="2:6" ht="20.100000000000001" customHeight="1" x14ac:dyDescent="0.5">
      <c r="B31" s="640" t="s">
        <v>24</v>
      </c>
      <c r="C31" s="640"/>
      <c r="D31" s="640"/>
      <c r="E31" s="640"/>
      <c r="F31" s="640"/>
    </row>
    <row r="32" spans="2:6" ht="42" customHeight="1" x14ac:dyDescent="0.5">
      <c r="B32" s="601" t="s">
        <v>25</v>
      </c>
      <c r="C32" s="602"/>
      <c r="D32" s="603"/>
      <c r="E32" s="183" t="s">
        <v>26</v>
      </c>
      <c r="F32" s="296">
        <v>0</v>
      </c>
    </row>
    <row r="33" spans="2:6" ht="24.75" customHeight="1" x14ac:dyDescent="0.5">
      <c r="B33" s="601" t="s">
        <v>27</v>
      </c>
      <c r="C33" s="602"/>
      <c r="D33" s="603"/>
      <c r="E33" s="183" t="s">
        <v>28</v>
      </c>
      <c r="F33" s="187"/>
    </row>
    <row r="34" spans="2:6" ht="43.5" customHeight="1" x14ac:dyDescent="0.5">
      <c r="B34" s="601" t="s">
        <v>65</v>
      </c>
      <c r="C34" s="602"/>
      <c r="D34" s="603"/>
      <c r="E34" s="183" t="s">
        <v>29</v>
      </c>
      <c r="F34" s="188">
        <v>10</v>
      </c>
    </row>
    <row r="35" spans="2:6" ht="42.75" customHeight="1" x14ac:dyDescent="0.5">
      <c r="B35" s="601" t="s">
        <v>74</v>
      </c>
      <c r="C35" s="602"/>
      <c r="D35" s="603"/>
      <c r="E35" s="183" t="s">
        <v>31</v>
      </c>
      <c r="F35" s="297">
        <v>0</v>
      </c>
    </row>
    <row r="36" spans="2:6" ht="21.75" x14ac:dyDescent="0.5">
      <c r="B36" s="604" t="s">
        <v>32</v>
      </c>
      <c r="C36" s="605"/>
      <c r="D36" s="605"/>
      <c r="E36" s="606"/>
      <c r="F36" s="189">
        <v>10</v>
      </c>
    </row>
    <row r="37" spans="2:6" ht="11.25" customHeight="1" x14ac:dyDescent="0.65">
      <c r="B37" s="190"/>
      <c r="C37" s="191"/>
      <c r="D37" s="192"/>
      <c r="E37" s="192"/>
      <c r="F37" s="193"/>
    </row>
    <row r="38" spans="2:6" ht="21.75" x14ac:dyDescent="0.5">
      <c r="B38" s="607" t="s">
        <v>66</v>
      </c>
      <c r="C38" s="607"/>
      <c r="D38" s="607"/>
      <c r="E38" s="607"/>
      <c r="F38" s="607"/>
    </row>
    <row r="39" spans="2:6" ht="21.75" x14ac:dyDescent="0.5">
      <c r="B39" s="195" t="s">
        <v>33</v>
      </c>
      <c r="C39" s="195"/>
      <c r="D39" s="196">
        <v>279676</v>
      </c>
      <c r="E39" s="608"/>
      <c r="F39" s="609"/>
    </row>
    <row r="40" spans="2:6" ht="21.75" x14ac:dyDescent="0.5">
      <c r="B40" s="195" t="s">
        <v>34</v>
      </c>
      <c r="C40" s="195"/>
      <c r="D40" s="196">
        <f>ABST!V8</f>
        <v>243566</v>
      </c>
      <c r="E40" s="610"/>
      <c r="F40" s="611"/>
    </row>
    <row r="41" spans="2:6" ht="21.75" x14ac:dyDescent="0.5">
      <c r="B41" s="195" t="s">
        <v>35</v>
      </c>
      <c r="C41" s="195"/>
      <c r="D41" s="298">
        <v>-36110</v>
      </c>
      <c r="E41" s="197">
        <v>0.05</v>
      </c>
      <c r="F41" s="198">
        <v>0</v>
      </c>
    </row>
    <row r="42" spans="2:6" ht="19.5" customHeight="1" x14ac:dyDescent="0.5">
      <c r="B42" s="612" t="s">
        <v>23</v>
      </c>
      <c r="C42" s="613"/>
      <c r="D42" s="614">
        <f>F41</f>
        <v>0</v>
      </c>
      <c r="E42" s="615"/>
      <c r="F42" s="616"/>
    </row>
    <row r="43" spans="2:6" ht="26.25" x14ac:dyDescent="0.6">
      <c r="B43" s="299"/>
      <c r="C43" s="191"/>
      <c r="D43" s="191"/>
      <c r="E43" s="300"/>
      <c r="F43" s="300"/>
    </row>
    <row r="44" spans="2:6" ht="22.5" customHeight="1" x14ac:dyDescent="0.55000000000000004">
      <c r="B44" s="617" t="s">
        <v>36</v>
      </c>
      <c r="C44" s="618"/>
      <c r="D44" s="619" t="s">
        <v>85</v>
      </c>
      <c r="E44" s="620"/>
      <c r="F44" s="243">
        <v>14640</v>
      </c>
    </row>
    <row r="45" spans="2:6" ht="10.5" customHeight="1" x14ac:dyDescent="0.55000000000000004">
      <c r="B45" s="200"/>
      <c r="C45" s="191"/>
      <c r="D45" s="191"/>
      <c r="E45" s="201"/>
      <c r="F45" s="202"/>
    </row>
    <row r="46" spans="2:6" ht="19.5" customHeight="1" x14ac:dyDescent="0.55000000000000004">
      <c r="B46" s="301" t="s">
        <v>38</v>
      </c>
      <c r="C46" s="204"/>
      <c r="D46" s="205"/>
      <c r="E46" s="206"/>
      <c r="F46" s="207"/>
    </row>
    <row r="47" spans="2:6" ht="96" customHeight="1" x14ac:dyDescent="0.4">
      <c r="B47" s="621" t="s">
        <v>261</v>
      </c>
      <c r="C47" s="621"/>
      <c r="D47" s="621"/>
      <c r="E47" s="621"/>
      <c r="F47" s="621"/>
    </row>
    <row r="48" spans="2:6" ht="24" customHeight="1" x14ac:dyDescent="0.4">
      <c r="B48" s="622" t="s">
        <v>248</v>
      </c>
      <c r="C48" s="622"/>
      <c r="D48" s="622"/>
      <c r="E48" s="622"/>
      <c r="F48" s="622"/>
    </row>
    <row r="49" spans="2:6" ht="20.25" customHeight="1" x14ac:dyDescent="0.4">
      <c r="B49" s="622"/>
      <c r="C49" s="622"/>
      <c r="D49" s="622"/>
      <c r="E49" s="622"/>
      <c r="F49" s="622"/>
    </row>
    <row r="50" spans="2:6" ht="20.25" customHeight="1" x14ac:dyDescent="0.4">
      <c r="B50" s="302"/>
      <c r="C50" s="302"/>
      <c r="D50" s="302"/>
      <c r="E50" s="302"/>
      <c r="F50" s="302"/>
    </row>
    <row r="51" spans="2:6" ht="24" x14ac:dyDescent="0.55000000000000004">
      <c r="B51" s="209"/>
      <c r="C51" s="209"/>
      <c r="D51" s="209"/>
      <c r="E51" s="600" t="s">
        <v>39</v>
      </c>
      <c r="F51" s="600"/>
    </row>
    <row r="52" spans="2:6" ht="26.25" x14ac:dyDescent="0.6">
      <c r="B52" s="210"/>
      <c r="C52" s="211"/>
      <c r="D52" s="211"/>
      <c r="E52" s="201"/>
      <c r="F52" s="206"/>
    </row>
    <row r="53" spans="2:6" ht="26.25" x14ac:dyDescent="0.6">
      <c r="B53" s="210"/>
      <c r="C53" s="211"/>
      <c r="D53" s="211"/>
      <c r="E53" s="201"/>
      <c r="F53" s="206"/>
    </row>
    <row r="54" spans="2:6" ht="20.100000000000001" customHeight="1" x14ac:dyDescent="0.4">
      <c r="B54" s="303" t="s">
        <v>40</v>
      </c>
      <c r="C54" s="623" t="s">
        <v>103</v>
      </c>
      <c r="D54" s="623"/>
      <c r="E54" s="623" t="s">
        <v>41</v>
      </c>
      <c r="F54" s="623"/>
    </row>
    <row r="55" spans="2:6" ht="20.100000000000001" customHeight="1" x14ac:dyDescent="0.4">
      <c r="B55" s="303" t="s">
        <v>46</v>
      </c>
      <c r="C55" s="623" t="s">
        <v>46</v>
      </c>
      <c r="D55" s="623"/>
      <c r="E55" s="623" t="s">
        <v>42</v>
      </c>
      <c r="F55" s="623"/>
    </row>
    <row r="56" spans="2:6" ht="20.100000000000001" customHeight="1" x14ac:dyDescent="0.4">
      <c r="B56" s="304" t="s">
        <v>6</v>
      </c>
      <c r="C56" s="623" t="s">
        <v>6</v>
      </c>
      <c r="D56" s="623"/>
      <c r="E56" s="623" t="s">
        <v>47</v>
      </c>
      <c r="F56" s="623"/>
    </row>
    <row r="57" spans="2:6" ht="20.100000000000001" customHeight="1" x14ac:dyDescent="0.4">
      <c r="B57" s="305"/>
      <c r="C57" s="306"/>
      <c r="D57" s="304"/>
      <c r="E57" s="304"/>
      <c r="F57" s="307"/>
    </row>
    <row r="58" spans="2:6" ht="20.100000000000001" customHeight="1" x14ac:dyDescent="0.4">
      <c r="B58" s="305"/>
      <c r="C58" s="623" t="s">
        <v>125</v>
      </c>
      <c r="D58" s="623"/>
      <c r="E58" s="304"/>
      <c r="F58" s="305"/>
    </row>
    <row r="59" spans="2:6" ht="20.100000000000001" customHeight="1" x14ac:dyDescent="0.4">
      <c r="B59" s="305"/>
      <c r="C59" s="304"/>
      <c r="D59" s="304"/>
      <c r="E59" s="304"/>
      <c r="F59" s="305"/>
    </row>
    <row r="60" spans="2:6" ht="20.100000000000001" customHeight="1" x14ac:dyDescent="0.4">
      <c r="B60" s="305"/>
      <c r="C60" s="305"/>
      <c r="D60" s="304"/>
      <c r="E60" s="304"/>
      <c r="F60" s="305"/>
    </row>
    <row r="61" spans="2:6" ht="20.100000000000001" customHeight="1" x14ac:dyDescent="0.4">
      <c r="B61" s="305"/>
      <c r="C61" s="623" t="s">
        <v>44</v>
      </c>
      <c r="D61" s="623"/>
      <c r="E61" s="623"/>
      <c r="F61" s="305"/>
    </row>
    <row r="62" spans="2:6" ht="20.100000000000001" customHeight="1" x14ac:dyDescent="0.4">
      <c r="B62" s="305"/>
      <c r="C62" s="623" t="s">
        <v>45</v>
      </c>
      <c r="D62" s="623"/>
      <c r="E62" s="623"/>
      <c r="F62" s="305"/>
    </row>
  </sheetData>
  <mergeCells count="50"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32:D32"/>
    <mergeCell ref="B10:F10"/>
    <mergeCell ref="B12:E12"/>
    <mergeCell ref="B13:D13"/>
    <mergeCell ref="B14:D14"/>
    <mergeCell ref="B15:D15"/>
    <mergeCell ref="B26:E26"/>
    <mergeCell ref="B28:C29"/>
    <mergeCell ref="D29:F29"/>
    <mergeCell ref="B31:F31"/>
    <mergeCell ref="B16:C17"/>
    <mergeCell ref="B18:C18"/>
    <mergeCell ref="B20:C20"/>
    <mergeCell ref="B21:C21"/>
    <mergeCell ref="B22:C25"/>
    <mergeCell ref="B27:E27"/>
    <mergeCell ref="E56:F56"/>
    <mergeCell ref="C61:E61"/>
    <mergeCell ref="C62:E62"/>
    <mergeCell ref="C54:D54"/>
    <mergeCell ref="C55:D55"/>
    <mergeCell ref="C56:D56"/>
    <mergeCell ref="C58:D58"/>
    <mergeCell ref="E54:F54"/>
    <mergeCell ref="E55:F55"/>
    <mergeCell ref="E51:F51"/>
    <mergeCell ref="B33:D33"/>
    <mergeCell ref="B34:D34"/>
    <mergeCell ref="B35:D35"/>
    <mergeCell ref="B36:E36"/>
    <mergeCell ref="B38:F38"/>
    <mergeCell ref="E39:F40"/>
    <mergeCell ref="B42:C42"/>
    <mergeCell ref="D42:F42"/>
    <mergeCell ref="B44:C44"/>
    <mergeCell ref="D44:E44"/>
    <mergeCell ref="B47:F47"/>
    <mergeCell ref="B48:F49"/>
  </mergeCells>
  <printOptions horizontalCentered="1"/>
  <pageMargins left="0" right="0" top="0.35433070866141703" bottom="0.35433070866141703" header="0.31496062992126" footer="0.31496062992126"/>
  <pageSetup scale="77" orientation="portrait" r:id="rId1"/>
  <rowBreaks count="1" manualBreakCount="1">
    <brk id="27" min="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F62"/>
  <sheetViews>
    <sheetView topLeftCell="A34" workbookViewId="0">
      <selection activeCell="J44" sqref="J44"/>
    </sheetView>
  </sheetViews>
  <sheetFormatPr defaultColWidth="9.140625" defaultRowHeight="17.25" x14ac:dyDescent="0.4"/>
  <cols>
    <col min="1" max="1" width="9.140625" style="217"/>
    <col min="2" max="2" width="41.85546875" style="217" customWidth="1"/>
    <col min="3" max="3" width="21.140625" style="217" customWidth="1"/>
    <col min="4" max="4" width="24.28515625" style="217" customWidth="1"/>
    <col min="5" max="5" width="18.7109375" style="217" customWidth="1"/>
    <col min="6" max="6" width="13.28515625" style="217" bestFit="1" customWidth="1"/>
    <col min="7" max="16384" width="9.140625" style="217"/>
  </cols>
  <sheetData>
    <row r="2" spans="2:6" ht="21.75" x14ac:dyDescent="0.5">
      <c r="B2" s="709" t="s">
        <v>0</v>
      </c>
      <c r="C2" s="709"/>
      <c r="D2" s="709"/>
      <c r="E2" s="709"/>
      <c r="F2" s="709"/>
    </row>
    <row r="3" spans="2:6" ht="21.75" x14ac:dyDescent="0.5">
      <c r="B3" s="709" t="s">
        <v>1</v>
      </c>
      <c r="C3" s="709"/>
      <c r="D3" s="709"/>
      <c r="E3" s="709"/>
      <c r="F3" s="709"/>
    </row>
    <row r="4" spans="2:6" ht="20.100000000000001" customHeight="1" x14ac:dyDescent="0.5">
      <c r="B4" s="710" t="s">
        <v>2</v>
      </c>
      <c r="C4" s="710"/>
      <c r="D4" s="711" t="s">
        <v>89</v>
      </c>
      <c r="E4" s="711"/>
      <c r="F4" s="711"/>
    </row>
    <row r="5" spans="2:6" ht="20.100000000000001" customHeight="1" x14ac:dyDescent="0.5">
      <c r="B5" s="710" t="s">
        <v>3</v>
      </c>
      <c r="C5" s="710"/>
      <c r="D5" s="711" t="s">
        <v>213</v>
      </c>
      <c r="E5" s="711"/>
      <c r="F5" s="711"/>
    </row>
    <row r="6" spans="2:6" ht="20.100000000000001" customHeight="1" x14ac:dyDescent="0.5">
      <c r="B6" s="710" t="s">
        <v>4</v>
      </c>
      <c r="C6" s="710"/>
      <c r="D6" s="72">
        <v>44731</v>
      </c>
      <c r="E6" s="352"/>
      <c r="F6" s="353"/>
    </row>
    <row r="7" spans="2:6" ht="20.100000000000001" customHeight="1" x14ac:dyDescent="0.5">
      <c r="B7" s="710" t="s">
        <v>5</v>
      </c>
      <c r="C7" s="710"/>
      <c r="D7" s="712" t="s">
        <v>6</v>
      </c>
      <c r="E7" s="712"/>
      <c r="F7" s="712"/>
    </row>
    <row r="8" spans="2:6" ht="20.100000000000001" customHeight="1" x14ac:dyDescent="0.5">
      <c r="B8" s="710" t="s">
        <v>7</v>
      </c>
      <c r="C8" s="710"/>
      <c r="D8" s="712" t="s">
        <v>78</v>
      </c>
      <c r="E8" s="712"/>
      <c r="F8" s="712"/>
    </row>
    <row r="9" spans="2:6" ht="20.100000000000001" customHeight="1" x14ac:dyDescent="0.5">
      <c r="B9" s="708" t="s">
        <v>8</v>
      </c>
      <c r="C9" s="708"/>
      <c r="D9" s="708"/>
      <c r="E9" s="708"/>
      <c r="F9" s="708"/>
    </row>
    <row r="10" spans="2:6" ht="20.100000000000001" customHeight="1" x14ac:dyDescent="0.5">
      <c r="B10" s="669" t="s">
        <v>9</v>
      </c>
      <c r="C10" s="669"/>
      <c r="D10" s="669"/>
      <c r="E10" s="669"/>
      <c r="F10" s="669"/>
    </row>
    <row r="11" spans="2:6" ht="20.100000000000001" customHeight="1" x14ac:dyDescent="0.5">
      <c r="B11" s="310" t="s">
        <v>10</v>
      </c>
      <c r="C11" s="310"/>
      <c r="D11" s="310" t="s">
        <v>10</v>
      </c>
      <c r="E11" s="310" t="s">
        <v>11</v>
      </c>
      <c r="F11" s="310" t="s">
        <v>12</v>
      </c>
    </row>
    <row r="12" spans="2:6" ht="42.75" customHeight="1" x14ac:dyDescent="0.4">
      <c r="B12" s="685" t="s">
        <v>13</v>
      </c>
      <c r="C12" s="686"/>
      <c r="D12" s="686"/>
      <c r="E12" s="687"/>
      <c r="F12" s="311">
        <v>12000</v>
      </c>
    </row>
    <row r="13" spans="2:6" ht="90" customHeight="1" x14ac:dyDescent="0.4">
      <c r="B13" s="685" t="s">
        <v>55</v>
      </c>
      <c r="C13" s="686"/>
      <c r="D13" s="687"/>
      <c r="E13" s="311">
        <v>2000</v>
      </c>
      <c r="F13" s="311">
        <v>2000</v>
      </c>
    </row>
    <row r="14" spans="2:6" ht="42.75" customHeight="1" x14ac:dyDescent="0.5">
      <c r="B14" s="663" t="s">
        <v>56</v>
      </c>
      <c r="C14" s="664"/>
      <c r="D14" s="665"/>
      <c r="E14" s="311">
        <v>1000</v>
      </c>
      <c r="F14" s="311">
        <v>0</v>
      </c>
    </row>
    <row r="15" spans="2:6" ht="68.25" customHeight="1" x14ac:dyDescent="0.5">
      <c r="B15" s="663" t="s">
        <v>48</v>
      </c>
      <c r="C15" s="664"/>
      <c r="D15" s="665"/>
      <c r="E15" s="311">
        <v>1500</v>
      </c>
      <c r="F15" s="311">
        <v>0</v>
      </c>
    </row>
    <row r="16" spans="2:6" ht="31.5" customHeight="1" x14ac:dyDescent="0.4">
      <c r="B16" s="704" t="s">
        <v>49</v>
      </c>
      <c r="C16" s="705"/>
      <c r="D16" s="484" t="s">
        <v>123</v>
      </c>
      <c r="E16" s="688">
        <v>500</v>
      </c>
      <c r="F16" s="688">
        <v>0</v>
      </c>
    </row>
    <row r="17" spans="2:6" ht="15" customHeight="1" x14ac:dyDescent="0.4">
      <c r="B17" s="706"/>
      <c r="C17" s="707"/>
      <c r="D17" s="485" t="s">
        <v>16</v>
      </c>
      <c r="E17" s="689"/>
      <c r="F17" s="689"/>
    </row>
    <row r="18" spans="2:6" ht="65.25" customHeight="1" x14ac:dyDescent="0.45">
      <c r="B18" s="659" t="s">
        <v>50</v>
      </c>
      <c r="C18" s="660"/>
      <c r="D18" s="486" t="s">
        <v>17</v>
      </c>
      <c r="E18" s="312"/>
      <c r="F18" s="312">
        <v>0</v>
      </c>
    </row>
    <row r="19" spans="2:6" ht="43.5" x14ac:dyDescent="0.5">
      <c r="B19" s="313" t="s">
        <v>51</v>
      </c>
      <c r="C19" s="483" t="s">
        <v>18</v>
      </c>
      <c r="D19" s="487">
        <v>25</v>
      </c>
      <c r="E19" s="314">
        <v>38</v>
      </c>
      <c r="F19" s="312">
        <v>850</v>
      </c>
    </row>
    <row r="20" spans="2:6" ht="42.75" customHeight="1" x14ac:dyDescent="0.45">
      <c r="B20" s="659" t="s">
        <v>52</v>
      </c>
      <c r="C20" s="660"/>
      <c r="D20" s="487">
        <v>150</v>
      </c>
      <c r="E20" s="315">
        <v>0</v>
      </c>
      <c r="F20" s="312">
        <v>0</v>
      </c>
    </row>
    <row r="21" spans="2:6" ht="48.75" customHeight="1" x14ac:dyDescent="0.45">
      <c r="B21" s="659" t="s">
        <v>53</v>
      </c>
      <c r="C21" s="660"/>
      <c r="D21" s="488">
        <v>100</v>
      </c>
      <c r="E21" s="314">
        <v>0</v>
      </c>
      <c r="F21" s="312">
        <v>0</v>
      </c>
    </row>
    <row r="22" spans="2:6" ht="25.5" customHeight="1" x14ac:dyDescent="0.45">
      <c r="B22" s="690" t="s">
        <v>54</v>
      </c>
      <c r="C22" s="657" t="s">
        <v>19</v>
      </c>
      <c r="D22" s="658"/>
      <c r="E22" s="314">
        <v>0</v>
      </c>
      <c r="F22" s="312">
        <v>0</v>
      </c>
    </row>
    <row r="23" spans="2:6" ht="18.75" x14ac:dyDescent="0.45">
      <c r="B23" s="691"/>
      <c r="C23" s="657" t="s">
        <v>20</v>
      </c>
      <c r="D23" s="658"/>
      <c r="E23" s="314">
        <v>0</v>
      </c>
      <c r="F23" s="312">
        <v>0</v>
      </c>
    </row>
    <row r="24" spans="2:6" ht="18.75" x14ac:dyDescent="0.45">
      <c r="B24" s="691"/>
      <c r="C24" s="657" t="s">
        <v>21</v>
      </c>
      <c r="D24" s="658"/>
      <c r="E24" s="314">
        <v>0</v>
      </c>
      <c r="F24" s="312">
        <v>0</v>
      </c>
    </row>
    <row r="25" spans="2:6" ht="18.75" x14ac:dyDescent="0.45">
      <c r="B25" s="692"/>
      <c r="C25" s="657" t="s">
        <v>22</v>
      </c>
      <c r="D25" s="658"/>
      <c r="E25" s="314">
        <v>0</v>
      </c>
      <c r="F25" s="312">
        <v>0</v>
      </c>
    </row>
    <row r="26" spans="2:6" ht="21.75" x14ac:dyDescent="0.4">
      <c r="B26" s="693" t="s">
        <v>23</v>
      </c>
      <c r="C26" s="694"/>
      <c r="D26" s="694"/>
      <c r="E26" s="695"/>
      <c r="F26" s="316">
        <f>F12+F13+F14+F15+F16+F19+F20+F21+F22+F23+F24+F25</f>
        <v>14850</v>
      </c>
    </row>
    <row r="27" spans="2:6" ht="18" customHeight="1" x14ac:dyDescent="0.4">
      <c r="B27" s="696" t="s">
        <v>242</v>
      </c>
      <c r="C27" s="697"/>
      <c r="D27" s="317">
        <v>50</v>
      </c>
      <c r="E27" s="318"/>
      <c r="F27" s="316">
        <v>0</v>
      </c>
    </row>
    <row r="28" spans="2:6" ht="15" customHeight="1" x14ac:dyDescent="0.4">
      <c r="B28" s="698"/>
      <c r="C28" s="699"/>
      <c r="D28" s="700"/>
      <c r="E28" s="701"/>
      <c r="F28" s="702"/>
    </row>
    <row r="29" spans="2:6" ht="27.75" customHeight="1" x14ac:dyDescent="0.5">
      <c r="B29" s="313" t="s">
        <v>51</v>
      </c>
      <c r="C29" s="483" t="s">
        <v>18</v>
      </c>
      <c r="D29" s="312">
        <v>25</v>
      </c>
      <c r="E29" s="314">
        <v>0</v>
      </c>
      <c r="F29" s="312">
        <v>0</v>
      </c>
    </row>
    <row r="30" spans="2:6" ht="21.75" x14ac:dyDescent="0.5">
      <c r="B30" s="703" t="s">
        <v>24</v>
      </c>
      <c r="C30" s="703"/>
      <c r="D30" s="703"/>
      <c r="E30" s="703"/>
      <c r="F30" s="703"/>
    </row>
    <row r="31" spans="2:6" ht="45" customHeight="1" x14ac:dyDescent="0.5">
      <c r="B31" s="663" t="s">
        <v>25</v>
      </c>
      <c r="C31" s="664"/>
      <c r="D31" s="665"/>
      <c r="E31" s="482" t="s">
        <v>26</v>
      </c>
      <c r="F31" s="319">
        <v>0</v>
      </c>
    </row>
    <row r="32" spans="2:6" ht="21.75" x14ac:dyDescent="0.5">
      <c r="B32" s="663" t="s">
        <v>27</v>
      </c>
      <c r="C32" s="664"/>
      <c r="D32" s="665"/>
      <c r="E32" s="482" t="s">
        <v>28</v>
      </c>
      <c r="F32" s="318"/>
    </row>
    <row r="33" spans="2:6" ht="53.25" customHeight="1" x14ac:dyDescent="0.5">
      <c r="B33" s="663" t="s">
        <v>65</v>
      </c>
      <c r="C33" s="664"/>
      <c r="D33" s="665"/>
      <c r="E33" s="482" t="s">
        <v>29</v>
      </c>
      <c r="F33" s="320">
        <v>70</v>
      </c>
    </row>
    <row r="34" spans="2:6" ht="21.75" x14ac:dyDescent="0.5">
      <c r="B34" s="663" t="s">
        <v>30</v>
      </c>
      <c r="C34" s="664"/>
      <c r="D34" s="665"/>
      <c r="E34" s="482" t="s">
        <v>31</v>
      </c>
      <c r="F34" s="321">
        <v>0</v>
      </c>
    </row>
    <row r="35" spans="2:6" ht="40.5" customHeight="1" x14ac:dyDescent="0.5">
      <c r="B35" s="666" t="s">
        <v>32</v>
      </c>
      <c r="C35" s="667"/>
      <c r="D35" s="667"/>
      <c r="E35" s="668"/>
      <c r="F35" s="322">
        <v>70</v>
      </c>
    </row>
    <row r="36" spans="2:6" ht="27.75" x14ac:dyDescent="0.65">
      <c r="B36" s="323"/>
      <c r="C36" s="324"/>
      <c r="D36" s="325"/>
      <c r="E36" s="325"/>
      <c r="F36" s="326"/>
    </row>
    <row r="37" spans="2:6" ht="21.75" x14ac:dyDescent="0.5">
      <c r="B37" s="669" t="s">
        <v>66</v>
      </c>
      <c r="C37" s="669"/>
      <c r="D37" s="669"/>
      <c r="E37" s="669"/>
      <c r="F37" s="669"/>
    </row>
    <row r="38" spans="2:6" ht="21.75" x14ac:dyDescent="0.5">
      <c r="B38" s="327" t="s">
        <v>33</v>
      </c>
      <c r="C38" s="327"/>
      <c r="D38" s="196">
        <v>396642</v>
      </c>
      <c r="E38" s="670"/>
      <c r="F38" s="671"/>
    </row>
    <row r="39" spans="2:6" ht="21.75" x14ac:dyDescent="0.5">
      <c r="B39" s="327" t="s">
        <v>34</v>
      </c>
      <c r="C39" s="327"/>
      <c r="D39" s="196">
        <f>ABST!V9</f>
        <v>339760</v>
      </c>
      <c r="E39" s="672"/>
      <c r="F39" s="673"/>
    </row>
    <row r="40" spans="2:6" ht="21.75" x14ac:dyDescent="0.5">
      <c r="B40" s="327" t="s">
        <v>35</v>
      </c>
      <c r="C40" s="327"/>
      <c r="D40" s="328">
        <v>-56882</v>
      </c>
      <c r="E40" s="329">
        <v>0.05</v>
      </c>
      <c r="F40" s="330">
        <v>0</v>
      </c>
    </row>
    <row r="41" spans="2:6" ht="21.75" x14ac:dyDescent="0.5">
      <c r="B41" s="674" t="s">
        <v>90</v>
      </c>
      <c r="C41" s="675"/>
      <c r="D41" s="676">
        <f>F40</f>
        <v>0</v>
      </c>
      <c r="E41" s="677"/>
      <c r="F41" s="678"/>
    </row>
    <row r="42" spans="2:6" ht="24" x14ac:dyDescent="0.55000000000000004">
      <c r="B42" s="679" t="s">
        <v>36</v>
      </c>
      <c r="C42" s="680"/>
      <c r="D42" s="681" t="s">
        <v>37</v>
      </c>
      <c r="E42" s="682"/>
      <c r="F42" s="331">
        <v>14780</v>
      </c>
    </row>
    <row r="43" spans="2:6" ht="10.5" customHeight="1" x14ac:dyDescent="0.55000000000000004">
      <c r="B43" s="332"/>
      <c r="C43" s="324"/>
      <c r="D43" s="324"/>
      <c r="E43" s="333"/>
      <c r="F43" s="334"/>
    </row>
    <row r="44" spans="2:6" ht="19.5" customHeight="1" x14ac:dyDescent="0.5">
      <c r="B44" s="335" t="s">
        <v>38</v>
      </c>
      <c r="C44" s="336"/>
      <c r="D44" s="337"/>
      <c r="E44" s="338"/>
      <c r="F44" s="339"/>
    </row>
    <row r="45" spans="2:6" ht="92.25" customHeight="1" x14ac:dyDescent="0.4">
      <c r="B45" s="683" t="s">
        <v>262</v>
      </c>
      <c r="C45" s="683"/>
      <c r="D45" s="683"/>
      <c r="E45" s="683"/>
      <c r="F45" s="683"/>
    </row>
    <row r="46" spans="2:6" ht="16.5" customHeight="1" x14ac:dyDescent="0.4">
      <c r="B46" s="340"/>
      <c r="C46" s="340"/>
      <c r="D46" s="340"/>
      <c r="E46" s="340"/>
      <c r="F46" s="340"/>
    </row>
    <row r="47" spans="2:6" ht="24" customHeight="1" x14ac:dyDescent="0.4">
      <c r="B47" s="684" t="s">
        <v>248</v>
      </c>
      <c r="C47" s="684"/>
      <c r="D47" s="684"/>
      <c r="E47" s="684"/>
      <c r="F47" s="684"/>
    </row>
    <row r="48" spans="2:6" ht="21" customHeight="1" x14ac:dyDescent="0.4">
      <c r="B48" s="684"/>
      <c r="C48" s="684"/>
      <c r="D48" s="684"/>
      <c r="E48" s="684"/>
      <c r="F48" s="684"/>
    </row>
    <row r="49" spans="2:6" ht="15" customHeight="1" x14ac:dyDescent="0.5">
      <c r="B49" s="341"/>
      <c r="C49" s="341"/>
      <c r="D49" s="341"/>
      <c r="E49" s="341"/>
      <c r="F49" s="341"/>
    </row>
    <row r="50" spans="2:6" ht="15" customHeight="1" x14ac:dyDescent="0.5">
      <c r="B50" s="341"/>
      <c r="C50" s="341"/>
      <c r="D50" s="341"/>
      <c r="E50" s="341"/>
      <c r="F50" s="341"/>
    </row>
    <row r="51" spans="2:6" ht="21.75" x14ac:dyDescent="0.5">
      <c r="B51" s="342"/>
      <c r="C51" s="342"/>
      <c r="D51" s="342"/>
      <c r="E51" s="662" t="s">
        <v>39</v>
      </c>
      <c r="F51" s="662"/>
    </row>
    <row r="52" spans="2:6" ht="26.25" x14ac:dyDescent="0.6">
      <c r="B52" s="343"/>
      <c r="C52" s="344"/>
      <c r="D52" s="344"/>
      <c r="E52" s="333"/>
      <c r="F52" s="345"/>
    </row>
    <row r="53" spans="2:6" ht="24.75" customHeight="1" x14ac:dyDescent="0.6">
      <c r="B53" s="343"/>
      <c r="C53" s="344"/>
      <c r="D53" s="344"/>
      <c r="E53" s="333"/>
      <c r="F53" s="345"/>
    </row>
    <row r="54" spans="2:6" ht="20.100000000000001" customHeight="1" x14ac:dyDescent="0.5">
      <c r="B54" s="346" t="s">
        <v>40</v>
      </c>
      <c r="C54" s="347"/>
      <c r="D54" s="348" t="s">
        <v>103</v>
      </c>
      <c r="E54" s="661" t="s">
        <v>41</v>
      </c>
      <c r="F54" s="661"/>
    </row>
    <row r="55" spans="2:6" ht="20.100000000000001" customHeight="1" x14ac:dyDescent="0.5">
      <c r="B55" s="346" t="s">
        <v>46</v>
      </c>
      <c r="C55" s="347"/>
      <c r="D55" s="348" t="s">
        <v>46</v>
      </c>
      <c r="E55" s="661" t="s">
        <v>42</v>
      </c>
      <c r="F55" s="661"/>
    </row>
    <row r="56" spans="2:6" ht="20.100000000000001" customHeight="1" x14ac:dyDescent="0.5">
      <c r="B56" s="348" t="s">
        <v>6</v>
      </c>
      <c r="C56" s="347"/>
      <c r="D56" s="348" t="s">
        <v>6</v>
      </c>
      <c r="E56" s="661" t="s">
        <v>47</v>
      </c>
      <c r="F56" s="661"/>
    </row>
    <row r="57" spans="2:6" ht="20.100000000000001" customHeight="1" x14ac:dyDescent="0.5">
      <c r="B57" s="349"/>
      <c r="C57" s="324"/>
      <c r="D57" s="348"/>
      <c r="E57" s="348"/>
      <c r="F57" s="350"/>
    </row>
    <row r="58" spans="2:6" ht="20.100000000000001" customHeight="1" x14ac:dyDescent="0.45">
      <c r="B58" s="349"/>
      <c r="C58" s="349"/>
      <c r="D58" s="348" t="s">
        <v>43</v>
      </c>
      <c r="E58" s="348"/>
      <c r="F58" s="349"/>
    </row>
    <row r="59" spans="2:6" ht="20.100000000000001" customHeight="1" x14ac:dyDescent="0.45">
      <c r="B59" s="349"/>
      <c r="C59" s="349"/>
      <c r="D59" s="348"/>
      <c r="E59" s="348"/>
      <c r="F59" s="349"/>
    </row>
    <row r="60" spans="2:6" ht="20.100000000000001" customHeight="1" x14ac:dyDescent="0.45">
      <c r="B60" s="351"/>
      <c r="C60" s="351"/>
      <c r="D60" s="348"/>
      <c r="E60" s="348"/>
      <c r="F60" s="349"/>
    </row>
    <row r="61" spans="2:6" ht="20.100000000000001" customHeight="1" x14ac:dyDescent="0.45">
      <c r="B61" s="351"/>
      <c r="C61" s="661" t="s">
        <v>44</v>
      </c>
      <c r="D61" s="661"/>
      <c r="E61" s="661"/>
      <c r="F61" s="349"/>
    </row>
    <row r="62" spans="2:6" ht="20.100000000000001" customHeight="1" x14ac:dyDescent="0.45">
      <c r="B62" s="351"/>
      <c r="C62" s="661" t="s">
        <v>45</v>
      </c>
      <c r="D62" s="661"/>
      <c r="E62" s="661"/>
      <c r="F62" s="349"/>
    </row>
  </sheetData>
  <mergeCells count="51"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31:D31"/>
    <mergeCell ref="B10:F10"/>
    <mergeCell ref="B12:E12"/>
    <mergeCell ref="B13:D13"/>
    <mergeCell ref="B14:D14"/>
    <mergeCell ref="B15:D15"/>
    <mergeCell ref="E16:E17"/>
    <mergeCell ref="F16:F17"/>
    <mergeCell ref="B22:B25"/>
    <mergeCell ref="B26:E26"/>
    <mergeCell ref="B27:C28"/>
    <mergeCell ref="D28:F28"/>
    <mergeCell ref="B30:F30"/>
    <mergeCell ref="B16:C17"/>
    <mergeCell ref="B18:C18"/>
    <mergeCell ref="C24:D24"/>
    <mergeCell ref="E51:F51"/>
    <mergeCell ref="B32:D32"/>
    <mergeCell ref="B33:D33"/>
    <mergeCell ref="B34:D34"/>
    <mergeCell ref="B35:E35"/>
    <mergeCell ref="B37:F37"/>
    <mergeCell ref="E38:F39"/>
    <mergeCell ref="B41:C41"/>
    <mergeCell ref="D41:F41"/>
    <mergeCell ref="B42:C42"/>
    <mergeCell ref="D42:E42"/>
    <mergeCell ref="B45:F45"/>
    <mergeCell ref="B47:F48"/>
    <mergeCell ref="E54:F54"/>
    <mergeCell ref="E55:F55"/>
    <mergeCell ref="E56:F56"/>
    <mergeCell ref="C61:E61"/>
    <mergeCell ref="C62:E62"/>
    <mergeCell ref="C25:D25"/>
    <mergeCell ref="B20:C20"/>
    <mergeCell ref="B21:C21"/>
    <mergeCell ref="C22:D22"/>
    <mergeCell ref="C23:D23"/>
  </mergeCells>
  <printOptions horizontalCentered="1"/>
  <pageMargins left="0" right="0" top="0.55118110236220497" bottom="0.55118110236220497" header="0.31496062992126" footer="0.31496062992126"/>
  <pageSetup scale="83" orientation="portrait" r:id="rId1"/>
  <rowBreaks count="1" manualBreakCount="1">
    <brk id="26" min="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1"/>
  <sheetViews>
    <sheetView topLeftCell="A31" workbookViewId="0">
      <selection activeCell="H42" sqref="H42"/>
    </sheetView>
  </sheetViews>
  <sheetFormatPr defaultRowHeight="17.25" x14ac:dyDescent="0.4"/>
  <cols>
    <col min="1" max="1" width="44.140625" style="217" customWidth="1"/>
    <col min="2" max="2" width="14.28515625" style="217" customWidth="1"/>
    <col min="3" max="3" width="23.28515625" style="217" customWidth="1"/>
    <col min="4" max="4" width="17.85546875" style="217" customWidth="1"/>
    <col min="5" max="5" width="10.7109375" style="217" bestFit="1" customWidth="1"/>
    <col min="6" max="16384" width="9.140625" style="217"/>
  </cols>
  <sheetData>
    <row r="1" spans="1:8" ht="14.25" customHeight="1" x14ac:dyDescent="0.55000000000000004">
      <c r="A1" s="354"/>
      <c r="B1" s="354"/>
      <c r="C1" s="354"/>
      <c r="D1" s="354"/>
      <c r="E1" s="354"/>
    </row>
    <row r="2" spans="1:8" ht="21.75" x14ac:dyDescent="0.4">
      <c r="A2" s="743" t="s">
        <v>0</v>
      </c>
      <c r="B2" s="743"/>
      <c r="C2" s="743"/>
      <c r="D2" s="743"/>
      <c r="E2" s="743"/>
    </row>
    <row r="3" spans="1:8" ht="21.75" x14ac:dyDescent="0.4">
      <c r="A3" s="743" t="s">
        <v>1</v>
      </c>
      <c r="B3" s="743"/>
      <c r="C3" s="743"/>
      <c r="D3" s="743"/>
      <c r="E3" s="743"/>
    </row>
    <row r="4" spans="1:8" ht="20.100000000000001" customHeight="1" x14ac:dyDescent="0.4">
      <c r="A4" s="744" t="s">
        <v>2</v>
      </c>
      <c r="B4" s="744"/>
      <c r="C4" s="745" t="s">
        <v>82</v>
      </c>
      <c r="D4" s="745"/>
      <c r="E4" s="745"/>
    </row>
    <row r="5" spans="1:8" ht="20.100000000000001" customHeight="1" x14ac:dyDescent="0.4">
      <c r="A5" s="744" t="s">
        <v>3</v>
      </c>
      <c r="B5" s="744"/>
      <c r="C5" s="745" t="s">
        <v>212</v>
      </c>
      <c r="D5" s="745"/>
      <c r="E5" s="745"/>
    </row>
    <row r="6" spans="1:8" ht="20.100000000000001" customHeight="1" x14ac:dyDescent="0.4">
      <c r="A6" s="744" t="s">
        <v>4</v>
      </c>
      <c r="B6" s="744"/>
      <c r="C6" s="76">
        <v>44731</v>
      </c>
      <c r="D6" s="388"/>
      <c r="E6" s="389"/>
    </row>
    <row r="7" spans="1:8" ht="20.100000000000001" customHeight="1" x14ac:dyDescent="0.4">
      <c r="A7" s="744" t="s">
        <v>5</v>
      </c>
      <c r="B7" s="744"/>
      <c r="C7" s="746" t="s">
        <v>6</v>
      </c>
      <c r="D7" s="746"/>
      <c r="E7" s="746"/>
    </row>
    <row r="8" spans="1:8" ht="20.100000000000001" customHeight="1" x14ac:dyDescent="0.4">
      <c r="A8" s="744" t="s">
        <v>7</v>
      </c>
      <c r="B8" s="744"/>
      <c r="C8" s="746" t="s">
        <v>78</v>
      </c>
      <c r="D8" s="746"/>
      <c r="E8" s="746"/>
    </row>
    <row r="9" spans="1:8" ht="20.100000000000001" customHeight="1" x14ac:dyDescent="0.4">
      <c r="A9" s="742" t="s">
        <v>8</v>
      </c>
      <c r="B9" s="742"/>
      <c r="C9" s="742"/>
      <c r="D9" s="742"/>
      <c r="E9" s="742"/>
    </row>
    <row r="10" spans="1:8" ht="20.100000000000001" customHeight="1" x14ac:dyDescent="0.4">
      <c r="A10" s="718" t="s">
        <v>9</v>
      </c>
      <c r="B10" s="718"/>
      <c r="C10" s="718"/>
      <c r="D10" s="718"/>
      <c r="E10" s="718"/>
    </row>
    <row r="11" spans="1:8" ht="20.100000000000001" customHeight="1" x14ac:dyDescent="0.5">
      <c r="A11" s="355" t="s">
        <v>10</v>
      </c>
      <c r="B11" s="355"/>
      <c r="C11" s="355" t="s">
        <v>10</v>
      </c>
      <c r="D11" s="355" t="s">
        <v>11</v>
      </c>
      <c r="E11" s="355" t="s">
        <v>12</v>
      </c>
      <c r="H11" s="336"/>
    </row>
    <row r="12" spans="1:8" ht="45.75" customHeight="1" x14ac:dyDescent="0.4">
      <c r="A12" s="627" t="s">
        <v>13</v>
      </c>
      <c r="B12" s="628"/>
      <c r="C12" s="628"/>
      <c r="D12" s="629"/>
      <c r="E12" s="178">
        <v>12000</v>
      </c>
    </row>
    <row r="13" spans="1:8" ht="87.75" customHeight="1" x14ac:dyDescent="0.4">
      <c r="A13" s="627" t="s">
        <v>127</v>
      </c>
      <c r="B13" s="628"/>
      <c r="C13" s="629"/>
      <c r="D13" s="178">
        <v>2000</v>
      </c>
      <c r="E13" s="178">
        <v>0</v>
      </c>
    </row>
    <row r="14" spans="1:8" ht="65.25" customHeight="1" x14ac:dyDescent="0.4">
      <c r="A14" s="627" t="s">
        <v>56</v>
      </c>
      <c r="B14" s="628"/>
      <c r="C14" s="629"/>
      <c r="D14" s="178">
        <v>1000</v>
      </c>
      <c r="E14" s="178">
        <v>0</v>
      </c>
    </row>
    <row r="15" spans="1:8" ht="75.75" customHeight="1" x14ac:dyDescent="0.4">
      <c r="A15" s="627" t="s">
        <v>48</v>
      </c>
      <c r="B15" s="628"/>
      <c r="C15" s="629"/>
      <c r="D15" s="178">
        <v>1500</v>
      </c>
      <c r="E15" s="178">
        <v>0</v>
      </c>
    </row>
    <row r="16" spans="1:8" ht="34.5" customHeight="1" x14ac:dyDescent="0.4">
      <c r="A16" s="647" t="s">
        <v>49</v>
      </c>
      <c r="B16" s="648"/>
      <c r="C16" s="479" t="s">
        <v>123</v>
      </c>
      <c r="D16" s="728">
        <v>500</v>
      </c>
      <c r="E16" s="728">
        <v>0</v>
      </c>
    </row>
    <row r="17" spans="1:5" ht="51" customHeight="1" x14ac:dyDescent="0.4">
      <c r="A17" s="651"/>
      <c r="B17" s="652"/>
      <c r="C17" s="73" t="s">
        <v>16</v>
      </c>
      <c r="D17" s="729"/>
      <c r="E17" s="729"/>
    </row>
    <row r="18" spans="1:5" ht="59.25" customHeight="1" x14ac:dyDescent="0.4">
      <c r="A18" s="645" t="s">
        <v>50</v>
      </c>
      <c r="B18" s="646"/>
      <c r="C18" s="73" t="s">
        <v>17</v>
      </c>
      <c r="D18" s="356"/>
      <c r="E18" s="178">
        <v>0</v>
      </c>
    </row>
    <row r="19" spans="1:5" ht="69" customHeight="1" x14ac:dyDescent="0.4">
      <c r="A19" s="295" t="s">
        <v>51</v>
      </c>
      <c r="B19" s="223" t="s">
        <v>18</v>
      </c>
      <c r="C19" s="178">
        <v>25</v>
      </c>
      <c r="D19" s="186">
        <v>25</v>
      </c>
      <c r="E19" s="178">
        <v>625</v>
      </c>
    </row>
    <row r="20" spans="1:5" ht="50.25" customHeight="1" x14ac:dyDescent="0.4">
      <c r="A20" s="645" t="s">
        <v>52</v>
      </c>
      <c r="B20" s="646"/>
      <c r="C20" s="178">
        <v>150</v>
      </c>
      <c r="D20" s="186">
        <v>0</v>
      </c>
      <c r="E20" s="178">
        <v>0</v>
      </c>
    </row>
    <row r="21" spans="1:5" ht="44.25" customHeight="1" x14ac:dyDescent="0.4">
      <c r="A21" s="645" t="s">
        <v>53</v>
      </c>
      <c r="B21" s="646"/>
      <c r="C21" s="178">
        <v>100</v>
      </c>
      <c r="D21" s="186">
        <v>0</v>
      </c>
      <c r="E21" s="178">
        <v>0</v>
      </c>
    </row>
    <row r="22" spans="1:5" ht="18.75" x14ac:dyDescent="0.4">
      <c r="A22" s="730" t="s">
        <v>54</v>
      </c>
      <c r="B22" s="740" t="s">
        <v>19</v>
      </c>
      <c r="C22" s="741"/>
      <c r="D22" s="186">
        <v>0</v>
      </c>
      <c r="E22" s="178">
        <v>0</v>
      </c>
    </row>
    <row r="23" spans="1:5" ht="23.25" customHeight="1" x14ac:dyDescent="0.4">
      <c r="A23" s="731"/>
      <c r="B23" s="740" t="s">
        <v>20</v>
      </c>
      <c r="C23" s="741"/>
      <c r="D23" s="186">
        <v>0</v>
      </c>
      <c r="E23" s="178">
        <v>0</v>
      </c>
    </row>
    <row r="24" spans="1:5" ht="27.75" customHeight="1" x14ac:dyDescent="0.4">
      <c r="A24" s="731"/>
      <c r="B24" s="740" t="s">
        <v>21</v>
      </c>
      <c r="C24" s="741"/>
      <c r="D24" s="186">
        <v>0</v>
      </c>
      <c r="E24" s="178">
        <v>0</v>
      </c>
    </row>
    <row r="25" spans="1:5" ht="35.25" customHeight="1" x14ac:dyDescent="0.4">
      <c r="A25" s="732"/>
      <c r="B25" s="740" t="s">
        <v>22</v>
      </c>
      <c r="C25" s="741"/>
      <c r="D25" s="186">
        <v>0</v>
      </c>
      <c r="E25" s="178">
        <v>0</v>
      </c>
    </row>
    <row r="26" spans="1:5" ht="21.75" x14ac:dyDescent="0.4">
      <c r="A26" s="630" t="s">
        <v>23</v>
      </c>
      <c r="B26" s="631"/>
      <c r="C26" s="631"/>
      <c r="D26" s="632"/>
      <c r="E26" s="294">
        <f>E12+E13+E14+E15+E16+E19+E20+E21+E22+E23+E24+E25</f>
        <v>12625</v>
      </c>
    </row>
    <row r="27" spans="1:5" ht="27.75" x14ac:dyDescent="0.4">
      <c r="A27" s="357"/>
      <c r="B27" s="358"/>
      <c r="C27" s="77"/>
      <c r="D27" s="77"/>
      <c r="E27" s="359"/>
    </row>
    <row r="28" spans="1:5" ht="18" customHeight="1" x14ac:dyDescent="0.4">
      <c r="A28" s="733" t="s">
        <v>241</v>
      </c>
      <c r="B28" s="734"/>
      <c r="C28" s="182">
        <v>50</v>
      </c>
      <c r="D28" s="360"/>
      <c r="E28" s="181">
        <v>0</v>
      </c>
    </row>
    <row r="29" spans="1:5" ht="24.75" customHeight="1" x14ac:dyDescent="0.4">
      <c r="A29" s="735"/>
      <c r="B29" s="736"/>
      <c r="C29" s="737"/>
      <c r="D29" s="738"/>
      <c r="E29" s="739"/>
    </row>
    <row r="30" spans="1:5" ht="68.25" customHeight="1" x14ac:dyDescent="0.4">
      <c r="A30" s="295" t="s">
        <v>51</v>
      </c>
      <c r="B30" s="481" t="s">
        <v>18</v>
      </c>
      <c r="C30" s="178">
        <v>25</v>
      </c>
      <c r="D30" s="186">
        <v>0</v>
      </c>
      <c r="E30" s="178">
        <v>0</v>
      </c>
    </row>
    <row r="31" spans="1:5" ht="22.5" customHeight="1" x14ac:dyDescent="0.4">
      <c r="A31" s="713" t="s">
        <v>24</v>
      </c>
      <c r="B31" s="713"/>
      <c r="C31" s="713"/>
      <c r="D31" s="713"/>
      <c r="E31" s="713"/>
    </row>
    <row r="32" spans="1:5" ht="21.75" x14ac:dyDescent="0.4">
      <c r="A32" s="627" t="s">
        <v>25</v>
      </c>
      <c r="B32" s="628"/>
      <c r="C32" s="629"/>
      <c r="D32" s="480" t="s">
        <v>26</v>
      </c>
      <c r="E32" s="296">
        <v>0</v>
      </c>
    </row>
    <row r="33" spans="1:6" ht="27.75" x14ac:dyDescent="0.4">
      <c r="A33" s="627" t="s">
        <v>27</v>
      </c>
      <c r="B33" s="628"/>
      <c r="C33" s="629"/>
      <c r="D33" s="480" t="s">
        <v>28</v>
      </c>
      <c r="E33" s="360"/>
    </row>
    <row r="34" spans="1:6" ht="33.75" customHeight="1" x14ac:dyDescent="0.4">
      <c r="A34" s="627" t="s">
        <v>65</v>
      </c>
      <c r="B34" s="628"/>
      <c r="C34" s="629"/>
      <c r="D34" s="78" t="s">
        <v>29</v>
      </c>
      <c r="E34" s="188">
        <v>10</v>
      </c>
    </row>
    <row r="35" spans="1:6" ht="39" customHeight="1" x14ac:dyDescent="0.4">
      <c r="A35" s="627" t="s">
        <v>30</v>
      </c>
      <c r="B35" s="628"/>
      <c r="C35" s="629"/>
      <c r="D35" s="78" t="s">
        <v>31</v>
      </c>
      <c r="E35" s="361">
        <v>0</v>
      </c>
    </row>
    <row r="36" spans="1:6" ht="21.75" x14ac:dyDescent="0.4">
      <c r="A36" s="715" t="s">
        <v>32</v>
      </c>
      <c r="B36" s="716"/>
      <c r="C36" s="716"/>
      <c r="D36" s="717"/>
      <c r="E36" s="362">
        <v>10</v>
      </c>
    </row>
    <row r="37" spans="1:6" ht="11.25" customHeight="1" x14ac:dyDescent="0.4">
      <c r="A37" s="363"/>
      <c r="B37" s="364"/>
      <c r="C37" s="365"/>
      <c r="D37" s="365"/>
      <c r="E37" s="366"/>
    </row>
    <row r="38" spans="1:6" ht="20.100000000000001" customHeight="1" x14ac:dyDescent="0.4">
      <c r="A38" s="718" t="s">
        <v>66</v>
      </c>
      <c r="B38" s="718"/>
      <c r="C38" s="718"/>
      <c r="D38" s="718"/>
      <c r="E38" s="718"/>
    </row>
    <row r="39" spans="1:6" ht="27.75" x14ac:dyDescent="0.4">
      <c r="A39" s="367" t="s">
        <v>33</v>
      </c>
      <c r="B39" s="360"/>
      <c r="C39" s="368">
        <v>301933</v>
      </c>
      <c r="D39" s="719"/>
      <c r="E39" s="720"/>
    </row>
    <row r="40" spans="1:6" ht="27.75" x14ac:dyDescent="0.4">
      <c r="A40" s="367" t="s">
        <v>34</v>
      </c>
      <c r="B40" s="360"/>
      <c r="C40" s="368">
        <f>ABST!V10</f>
        <v>253517</v>
      </c>
      <c r="D40" s="721"/>
      <c r="E40" s="722"/>
    </row>
    <row r="41" spans="1:6" ht="27.75" x14ac:dyDescent="0.4">
      <c r="A41" s="367" t="s">
        <v>35</v>
      </c>
      <c r="B41" s="360"/>
      <c r="C41" s="369">
        <v>-48416</v>
      </c>
      <c r="D41" s="370">
        <v>0.05</v>
      </c>
      <c r="E41" s="371">
        <v>600</v>
      </c>
    </row>
    <row r="42" spans="1:6" ht="20.100000000000001" customHeight="1" x14ac:dyDescent="0.4">
      <c r="A42" s="630" t="s">
        <v>23</v>
      </c>
      <c r="B42" s="632"/>
      <c r="C42" s="723">
        <f>E41</f>
        <v>600</v>
      </c>
      <c r="D42" s="724"/>
      <c r="E42" s="725"/>
    </row>
    <row r="43" spans="1:6" ht="11.25" customHeight="1" x14ac:dyDescent="0.4">
      <c r="A43" s="364"/>
      <c r="B43" s="364"/>
      <c r="C43" s="364"/>
      <c r="D43" s="358"/>
      <c r="E43" s="358"/>
    </row>
    <row r="44" spans="1:6" ht="20.100000000000001" customHeight="1" x14ac:dyDescent="0.4">
      <c r="A44" s="726" t="s">
        <v>36</v>
      </c>
      <c r="B44" s="727"/>
      <c r="C44" s="715" t="s">
        <v>37</v>
      </c>
      <c r="D44" s="717"/>
      <c r="E44" s="294">
        <v>12015</v>
      </c>
    </row>
    <row r="45" spans="1:6" ht="19.5" customHeight="1" x14ac:dyDescent="0.55000000000000004">
      <c r="A45" s="372" t="s">
        <v>38</v>
      </c>
      <c r="B45" s="373"/>
      <c r="C45" s="374"/>
      <c r="D45" s="375"/>
      <c r="E45" s="376"/>
      <c r="F45" s="207"/>
    </row>
    <row r="46" spans="1:6" ht="91.5" customHeight="1" x14ac:dyDescent="0.4">
      <c r="A46" s="621" t="s">
        <v>263</v>
      </c>
      <c r="B46" s="621"/>
      <c r="C46" s="621"/>
      <c r="D46" s="621"/>
      <c r="E46" s="621"/>
      <c r="F46" s="377"/>
    </row>
    <row r="47" spans="1:6" ht="45.75" customHeight="1" x14ac:dyDescent="0.5">
      <c r="A47" s="622" t="s">
        <v>248</v>
      </c>
      <c r="B47" s="622"/>
      <c r="C47" s="622"/>
      <c r="D47" s="622"/>
      <c r="E47" s="622"/>
      <c r="F47" s="378"/>
    </row>
    <row r="48" spans="1:6" ht="11.25" customHeight="1" x14ac:dyDescent="0.5">
      <c r="A48" s="373"/>
      <c r="B48" s="379"/>
      <c r="C48" s="379"/>
      <c r="D48" s="379"/>
      <c r="E48" s="379"/>
      <c r="F48" s="378"/>
    </row>
    <row r="49" spans="1:7" ht="46.5" customHeight="1" x14ac:dyDescent="0.4">
      <c r="A49" s="380"/>
      <c r="B49" s="380"/>
      <c r="C49" s="380"/>
      <c r="D49" s="380"/>
      <c r="E49" s="380"/>
    </row>
    <row r="50" spans="1:7" ht="20.100000000000001" customHeight="1" x14ac:dyDescent="0.4">
      <c r="A50" s="381"/>
      <c r="B50" s="381"/>
      <c r="C50" s="381"/>
      <c r="D50" s="600" t="s">
        <v>39</v>
      </c>
      <c r="E50" s="600"/>
    </row>
    <row r="51" spans="1:7" ht="17.25" customHeight="1" x14ac:dyDescent="0.4">
      <c r="A51" s="364"/>
      <c r="B51" s="364"/>
      <c r="C51" s="364"/>
      <c r="D51" s="382"/>
      <c r="E51" s="383"/>
    </row>
    <row r="52" spans="1:7" ht="27.75" x14ac:dyDescent="0.4">
      <c r="A52" s="364"/>
      <c r="B52" s="364"/>
      <c r="C52" s="364"/>
      <c r="D52" s="382"/>
      <c r="E52" s="383"/>
    </row>
    <row r="53" spans="1:7" ht="20.100000000000001" customHeight="1" x14ac:dyDescent="0.4">
      <c r="A53" s="384" t="s">
        <v>40</v>
      </c>
      <c r="B53" s="714" t="s">
        <v>103</v>
      </c>
      <c r="C53" s="714"/>
      <c r="D53" s="714" t="s">
        <v>41</v>
      </c>
      <c r="E53" s="714"/>
      <c r="G53" s="217">
        <v>0</v>
      </c>
    </row>
    <row r="54" spans="1:7" ht="20.100000000000001" customHeight="1" x14ac:dyDescent="0.4">
      <c r="A54" s="384" t="s">
        <v>46</v>
      </c>
      <c r="B54" s="714" t="s">
        <v>46</v>
      </c>
      <c r="C54" s="714"/>
      <c r="D54" s="714" t="s">
        <v>42</v>
      </c>
      <c r="E54" s="714"/>
    </row>
    <row r="55" spans="1:7" ht="20.100000000000001" customHeight="1" x14ac:dyDescent="0.4">
      <c r="A55" s="385" t="s">
        <v>6</v>
      </c>
      <c r="B55" s="714" t="s">
        <v>6</v>
      </c>
      <c r="C55" s="714"/>
      <c r="D55" s="714" t="s">
        <v>47</v>
      </c>
      <c r="E55" s="714"/>
    </row>
    <row r="56" spans="1:7" ht="20.100000000000001" customHeight="1" x14ac:dyDescent="0.4">
      <c r="A56" s="386"/>
      <c r="B56" s="386"/>
      <c r="C56" s="385"/>
      <c r="D56" s="385"/>
      <c r="E56" s="387"/>
    </row>
    <row r="57" spans="1:7" ht="20.100000000000001" customHeight="1" x14ac:dyDescent="0.4">
      <c r="A57" s="386"/>
      <c r="B57" s="386"/>
      <c r="C57" s="385" t="s">
        <v>43</v>
      </c>
      <c r="D57" s="385"/>
      <c r="E57" s="386"/>
    </row>
    <row r="58" spans="1:7" ht="20.100000000000001" customHeight="1" x14ac:dyDescent="0.4">
      <c r="A58" s="386"/>
      <c r="B58" s="386"/>
      <c r="C58" s="385"/>
      <c r="D58" s="385"/>
      <c r="E58" s="386"/>
    </row>
    <row r="59" spans="1:7" ht="15" customHeight="1" x14ac:dyDescent="0.4">
      <c r="A59" s="386"/>
      <c r="B59" s="386"/>
      <c r="C59" s="385"/>
      <c r="D59" s="385"/>
      <c r="E59" s="386"/>
    </row>
    <row r="60" spans="1:7" ht="20.100000000000001" customHeight="1" x14ac:dyDescent="0.4">
      <c r="A60" s="386"/>
      <c r="B60" s="714" t="s">
        <v>44</v>
      </c>
      <c r="C60" s="714"/>
      <c r="D60" s="714"/>
      <c r="E60" s="386"/>
    </row>
    <row r="61" spans="1:7" ht="20.100000000000001" customHeight="1" x14ac:dyDescent="0.4">
      <c r="A61" s="386"/>
      <c r="B61" s="714" t="s">
        <v>45</v>
      </c>
      <c r="C61" s="714"/>
      <c r="D61" s="714"/>
      <c r="E61" s="386"/>
    </row>
  </sheetData>
  <mergeCells count="54">
    <mergeCell ref="A9:E9"/>
    <mergeCell ref="A2:E2"/>
    <mergeCell ref="A3:E3"/>
    <mergeCell ref="A4:B4"/>
    <mergeCell ref="C4:E4"/>
    <mergeCell ref="A5:B5"/>
    <mergeCell ref="C5:E5"/>
    <mergeCell ref="A6:B6"/>
    <mergeCell ref="A7:B7"/>
    <mergeCell ref="C7:E7"/>
    <mergeCell ref="A8:B8"/>
    <mergeCell ref="C8:E8"/>
    <mergeCell ref="A20:B20"/>
    <mergeCell ref="A21:B21"/>
    <mergeCell ref="B22:C22"/>
    <mergeCell ref="B23:C23"/>
    <mergeCell ref="B24:C24"/>
    <mergeCell ref="A46:E46"/>
    <mergeCell ref="A47:E47"/>
    <mergeCell ref="A10:E10"/>
    <mergeCell ref="A12:D12"/>
    <mergeCell ref="A13:C13"/>
    <mergeCell ref="A14:C14"/>
    <mergeCell ref="A15:C15"/>
    <mergeCell ref="D16:D17"/>
    <mergeCell ref="E16:E17"/>
    <mergeCell ref="A22:A25"/>
    <mergeCell ref="A26:D26"/>
    <mergeCell ref="A28:B29"/>
    <mergeCell ref="C29:E29"/>
    <mergeCell ref="A16:B17"/>
    <mergeCell ref="A18:B18"/>
    <mergeCell ref="B25:C25"/>
    <mergeCell ref="B60:D60"/>
    <mergeCell ref="B61:D61"/>
    <mergeCell ref="B53:C53"/>
    <mergeCell ref="B54:C54"/>
    <mergeCell ref="B55:C55"/>
    <mergeCell ref="A32:C32"/>
    <mergeCell ref="A31:E31"/>
    <mergeCell ref="D53:E53"/>
    <mergeCell ref="D54:E54"/>
    <mergeCell ref="D55:E55"/>
    <mergeCell ref="D50:E50"/>
    <mergeCell ref="A33:C33"/>
    <mergeCell ref="A34:C34"/>
    <mergeCell ref="A35:C35"/>
    <mergeCell ref="A36:D36"/>
    <mergeCell ref="A38:E38"/>
    <mergeCell ref="D39:E40"/>
    <mergeCell ref="A42:B42"/>
    <mergeCell ref="C42:E42"/>
    <mergeCell ref="A44:B44"/>
    <mergeCell ref="C44:D44"/>
  </mergeCells>
  <printOptions horizontalCentered="1"/>
  <pageMargins left="0" right="0" top="0.5" bottom="0.5" header="0.3" footer="0.3"/>
  <pageSetup scale="83" orientation="portrait" r:id="rId1"/>
  <rowBreaks count="1" manualBreakCount="1">
    <brk id="26" max="16383" man="1"/>
  </rowBreaks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9"/>
  <sheetViews>
    <sheetView topLeftCell="A31" workbookViewId="0">
      <selection activeCell="F39" sqref="F39"/>
    </sheetView>
  </sheetViews>
  <sheetFormatPr defaultRowHeight="17.25" x14ac:dyDescent="0.4"/>
  <cols>
    <col min="1" max="1" width="46.28515625" style="217" customWidth="1"/>
    <col min="2" max="2" width="12.7109375" style="217" customWidth="1"/>
    <col min="3" max="3" width="23" style="217" customWidth="1"/>
    <col min="4" max="4" width="17.42578125" style="217" customWidth="1"/>
    <col min="5" max="5" width="11.85546875" style="217" bestFit="1" customWidth="1"/>
    <col min="6" max="16384" width="9.140625" style="217"/>
  </cols>
  <sheetData>
    <row r="1" spans="1:5" x14ac:dyDescent="0.4">
      <c r="A1" s="217">
        <v>0</v>
      </c>
    </row>
    <row r="2" spans="1:5" ht="20.100000000000001" customHeight="1" x14ac:dyDescent="0.5">
      <c r="A2" s="654" t="s">
        <v>0</v>
      </c>
      <c r="B2" s="654"/>
      <c r="C2" s="654"/>
      <c r="D2" s="654"/>
      <c r="E2" s="654"/>
    </row>
    <row r="3" spans="1:5" ht="20.100000000000001" customHeight="1" x14ac:dyDescent="0.5">
      <c r="A3" s="654" t="s">
        <v>1</v>
      </c>
      <c r="B3" s="654"/>
      <c r="C3" s="654"/>
      <c r="D3" s="654"/>
      <c r="E3" s="654"/>
    </row>
    <row r="4" spans="1:5" ht="20.100000000000001" customHeight="1" x14ac:dyDescent="0.5">
      <c r="A4" s="655" t="s">
        <v>2</v>
      </c>
      <c r="B4" s="655"/>
      <c r="C4" s="549" t="s">
        <v>63</v>
      </c>
      <c r="D4" s="548"/>
      <c r="E4" s="548"/>
    </row>
    <row r="5" spans="1:5" ht="20.100000000000001" customHeight="1" x14ac:dyDescent="0.5">
      <c r="A5" s="655" t="s">
        <v>3</v>
      </c>
      <c r="B5" s="655"/>
      <c r="C5" s="549" t="s">
        <v>211</v>
      </c>
      <c r="D5" s="549"/>
      <c r="E5" s="549"/>
    </row>
    <row r="6" spans="1:5" ht="20.100000000000001" customHeight="1" x14ac:dyDescent="0.5">
      <c r="A6" s="655" t="s">
        <v>4</v>
      </c>
      <c r="B6" s="655"/>
      <c r="C6" s="72">
        <v>44731</v>
      </c>
      <c r="D6" s="219"/>
      <c r="E6" s="220"/>
    </row>
    <row r="7" spans="1:5" ht="20.100000000000001" customHeight="1" x14ac:dyDescent="0.5">
      <c r="A7" s="655" t="s">
        <v>5</v>
      </c>
      <c r="B7" s="655"/>
      <c r="C7" s="656" t="s">
        <v>6</v>
      </c>
      <c r="D7" s="656"/>
      <c r="E7" s="656"/>
    </row>
    <row r="8" spans="1:5" ht="20.100000000000001" customHeight="1" x14ac:dyDescent="0.5">
      <c r="A8" s="655" t="s">
        <v>7</v>
      </c>
      <c r="B8" s="655"/>
      <c r="C8" s="656" t="s">
        <v>78</v>
      </c>
      <c r="D8" s="656"/>
      <c r="E8" s="656"/>
    </row>
    <row r="9" spans="1:5" ht="20.100000000000001" customHeight="1" x14ac:dyDescent="0.5">
      <c r="A9" s="653" t="s">
        <v>8</v>
      </c>
      <c r="B9" s="653"/>
      <c r="C9" s="653"/>
      <c r="D9" s="653"/>
      <c r="E9" s="653"/>
    </row>
    <row r="10" spans="1:5" ht="20.100000000000001" customHeight="1" x14ac:dyDescent="0.5">
      <c r="A10" s="607" t="s">
        <v>9</v>
      </c>
      <c r="B10" s="607"/>
      <c r="C10" s="607"/>
      <c r="D10" s="607"/>
      <c r="E10" s="607"/>
    </row>
    <row r="11" spans="1:5" ht="20.100000000000001" customHeight="1" x14ac:dyDescent="0.5">
      <c r="A11" s="176" t="s">
        <v>10</v>
      </c>
      <c r="B11" s="176"/>
      <c r="C11" s="176" t="s">
        <v>10</v>
      </c>
      <c r="D11" s="176" t="s">
        <v>11</v>
      </c>
      <c r="E11" s="176" t="s">
        <v>12</v>
      </c>
    </row>
    <row r="12" spans="1:5" ht="42.75" customHeight="1" x14ac:dyDescent="0.4">
      <c r="A12" s="627" t="s">
        <v>13</v>
      </c>
      <c r="B12" s="628"/>
      <c r="C12" s="628"/>
      <c r="D12" s="629"/>
      <c r="E12" s="178">
        <v>12000</v>
      </c>
    </row>
    <row r="13" spans="1:5" ht="90" customHeight="1" x14ac:dyDescent="0.4">
      <c r="A13" s="627" t="s">
        <v>55</v>
      </c>
      <c r="B13" s="628"/>
      <c r="C13" s="629"/>
      <c r="D13" s="178">
        <v>2000</v>
      </c>
      <c r="E13" s="178">
        <v>0</v>
      </c>
    </row>
    <row r="14" spans="1:5" ht="42.75" customHeight="1" x14ac:dyDescent="0.5">
      <c r="A14" s="601" t="s">
        <v>56</v>
      </c>
      <c r="B14" s="602"/>
      <c r="C14" s="603"/>
      <c r="D14" s="178">
        <v>1000</v>
      </c>
      <c r="E14" s="178">
        <v>0</v>
      </c>
    </row>
    <row r="15" spans="1:5" ht="69" customHeight="1" x14ac:dyDescent="0.5">
      <c r="A15" s="601" t="s">
        <v>48</v>
      </c>
      <c r="B15" s="602"/>
      <c r="C15" s="603"/>
      <c r="D15" s="178">
        <v>1500</v>
      </c>
      <c r="E15" s="178">
        <v>0</v>
      </c>
    </row>
    <row r="16" spans="1:5" ht="28.5" customHeight="1" x14ac:dyDescent="0.4">
      <c r="A16" s="758" t="s">
        <v>49</v>
      </c>
      <c r="B16" s="751" t="s">
        <v>14</v>
      </c>
      <c r="C16" s="73" t="s">
        <v>15</v>
      </c>
      <c r="D16" s="728">
        <v>500</v>
      </c>
      <c r="E16" s="728">
        <v>0</v>
      </c>
    </row>
    <row r="17" spans="1:9" ht="36" customHeight="1" x14ac:dyDescent="0.4">
      <c r="A17" s="759"/>
      <c r="B17" s="752"/>
      <c r="C17" s="73" t="s">
        <v>16</v>
      </c>
      <c r="D17" s="729"/>
      <c r="E17" s="729"/>
    </row>
    <row r="18" spans="1:9" ht="67.5" customHeight="1" x14ac:dyDescent="0.5">
      <c r="A18" s="753" t="s">
        <v>50</v>
      </c>
      <c r="B18" s="754"/>
      <c r="C18" s="81" t="s">
        <v>126</v>
      </c>
      <c r="D18" s="221"/>
      <c r="E18" s="221">
        <v>0</v>
      </c>
    </row>
    <row r="19" spans="1:9" ht="47.25" customHeight="1" x14ac:dyDescent="0.5">
      <c r="A19" s="222" t="s">
        <v>51</v>
      </c>
      <c r="B19" s="223" t="s">
        <v>18</v>
      </c>
      <c r="C19" s="224">
        <v>25</v>
      </c>
      <c r="D19" s="225">
        <v>38</v>
      </c>
      <c r="E19" s="221">
        <v>950</v>
      </c>
    </row>
    <row r="20" spans="1:9" ht="45.75" customHeight="1" x14ac:dyDescent="0.45">
      <c r="A20" s="645" t="s">
        <v>52</v>
      </c>
      <c r="B20" s="646"/>
      <c r="C20" s="221">
        <v>150</v>
      </c>
      <c r="D20" s="186">
        <v>0</v>
      </c>
      <c r="E20" s="221">
        <v>0</v>
      </c>
      <c r="I20" s="217">
        <v>1</v>
      </c>
    </row>
    <row r="21" spans="1:9" ht="51.75" customHeight="1" x14ac:dyDescent="0.45">
      <c r="A21" s="645" t="s">
        <v>53</v>
      </c>
      <c r="B21" s="646"/>
      <c r="C21" s="178">
        <v>100</v>
      </c>
      <c r="D21" s="225">
        <v>0</v>
      </c>
      <c r="E21" s="221">
        <v>0</v>
      </c>
    </row>
    <row r="22" spans="1:9" ht="18.75" x14ac:dyDescent="0.45">
      <c r="A22" s="730" t="s">
        <v>54</v>
      </c>
      <c r="B22" s="747" t="s">
        <v>19</v>
      </c>
      <c r="C22" s="748"/>
      <c r="D22" s="225">
        <v>0</v>
      </c>
      <c r="E22" s="221">
        <v>0</v>
      </c>
    </row>
    <row r="23" spans="1:9" ht="18.75" x14ac:dyDescent="0.45">
      <c r="A23" s="731"/>
      <c r="B23" s="747" t="s">
        <v>20</v>
      </c>
      <c r="C23" s="748"/>
      <c r="D23" s="225">
        <v>0</v>
      </c>
      <c r="E23" s="221">
        <v>0</v>
      </c>
    </row>
    <row r="24" spans="1:9" ht="27" customHeight="1" x14ac:dyDescent="0.45">
      <c r="A24" s="731"/>
      <c r="B24" s="747" t="s">
        <v>21</v>
      </c>
      <c r="C24" s="748"/>
      <c r="D24" s="225">
        <v>0</v>
      </c>
      <c r="E24" s="221">
        <v>0</v>
      </c>
    </row>
    <row r="25" spans="1:9" ht="18.75" x14ac:dyDescent="0.45">
      <c r="A25" s="732"/>
      <c r="B25" s="749" t="s">
        <v>22</v>
      </c>
      <c r="C25" s="750"/>
      <c r="D25" s="225">
        <v>0</v>
      </c>
      <c r="E25" s="221">
        <v>0</v>
      </c>
    </row>
    <row r="26" spans="1:9" ht="21.75" x14ac:dyDescent="0.4">
      <c r="A26" s="630" t="s">
        <v>23</v>
      </c>
      <c r="B26" s="631"/>
      <c r="C26" s="631"/>
      <c r="D26" s="632"/>
      <c r="E26" s="226">
        <v>12950</v>
      </c>
    </row>
    <row r="27" spans="1:9" ht="21.75" x14ac:dyDescent="0.5">
      <c r="A27" s="227"/>
      <c r="B27" s="228"/>
      <c r="C27" s="3"/>
      <c r="D27" s="3"/>
      <c r="E27" s="229"/>
    </row>
    <row r="28" spans="1:9" ht="18" customHeight="1" x14ac:dyDescent="0.4">
      <c r="A28" s="522" t="s">
        <v>240</v>
      </c>
      <c r="B28" s="523"/>
      <c r="C28" s="230">
        <v>50</v>
      </c>
      <c r="D28" s="231"/>
      <c r="E28" s="226">
        <v>0</v>
      </c>
    </row>
    <row r="29" spans="1:9" ht="18" customHeight="1" x14ac:dyDescent="0.4">
      <c r="A29" s="524"/>
      <c r="B29" s="525"/>
      <c r="C29" s="637"/>
      <c r="D29" s="638"/>
      <c r="E29" s="639"/>
    </row>
    <row r="30" spans="1:9" ht="49.5" customHeight="1" x14ac:dyDescent="0.5">
      <c r="A30" s="222" t="s">
        <v>51</v>
      </c>
      <c r="B30" s="80" t="s">
        <v>18</v>
      </c>
      <c r="C30" s="36">
        <v>25</v>
      </c>
      <c r="D30" s="233">
        <v>0</v>
      </c>
      <c r="E30" s="232">
        <f>C30*D30</f>
        <v>0</v>
      </c>
    </row>
    <row r="31" spans="1:9" ht="21.75" x14ac:dyDescent="0.5">
      <c r="A31" s="640" t="s">
        <v>24</v>
      </c>
      <c r="B31" s="640"/>
      <c r="C31" s="640"/>
      <c r="D31" s="640"/>
      <c r="E31" s="640"/>
    </row>
    <row r="32" spans="1:9" ht="44.25" customHeight="1" x14ac:dyDescent="0.5">
      <c r="A32" s="601" t="s">
        <v>25</v>
      </c>
      <c r="B32" s="602"/>
      <c r="C32" s="603"/>
      <c r="D32" s="10" t="s">
        <v>26</v>
      </c>
      <c r="E32" s="235">
        <v>0</v>
      </c>
    </row>
    <row r="33" spans="1:6" ht="24.75" customHeight="1" x14ac:dyDescent="0.5">
      <c r="A33" s="601" t="s">
        <v>27</v>
      </c>
      <c r="B33" s="602"/>
      <c r="C33" s="603"/>
      <c r="D33" s="69" t="s">
        <v>28</v>
      </c>
      <c r="E33" s="236"/>
    </row>
    <row r="34" spans="1:6" ht="24.75" customHeight="1" x14ac:dyDescent="0.5">
      <c r="A34" s="601" t="s">
        <v>65</v>
      </c>
      <c r="B34" s="602"/>
      <c r="C34" s="603"/>
      <c r="D34" s="69" t="s">
        <v>29</v>
      </c>
      <c r="E34" s="237">
        <v>60</v>
      </c>
    </row>
    <row r="35" spans="1:6" ht="48.75" customHeight="1" x14ac:dyDescent="0.5">
      <c r="A35" s="601" t="s">
        <v>30</v>
      </c>
      <c r="B35" s="602"/>
      <c r="C35" s="603"/>
      <c r="D35" s="69" t="s">
        <v>31</v>
      </c>
      <c r="E35" s="238">
        <v>100</v>
      </c>
    </row>
    <row r="36" spans="1:6" ht="21.75" x14ac:dyDescent="0.5">
      <c r="A36" s="604" t="s">
        <v>32</v>
      </c>
      <c r="B36" s="605"/>
      <c r="C36" s="605"/>
      <c r="D36" s="606"/>
      <c r="E36" s="239">
        <v>160</v>
      </c>
    </row>
    <row r="37" spans="1:6" ht="11.25" customHeight="1" x14ac:dyDescent="0.65">
      <c r="A37" s="190"/>
      <c r="B37" s="191"/>
      <c r="C37" s="192"/>
      <c r="D37" s="192"/>
      <c r="E37" s="193"/>
    </row>
    <row r="38" spans="1:6" ht="20.100000000000001" customHeight="1" x14ac:dyDescent="0.5">
      <c r="A38" s="607" t="s">
        <v>66</v>
      </c>
      <c r="B38" s="607"/>
      <c r="C38" s="607"/>
      <c r="D38" s="607"/>
      <c r="E38" s="607"/>
    </row>
    <row r="39" spans="1:6" ht="28.5" customHeight="1" x14ac:dyDescent="0.5">
      <c r="A39" s="195" t="s">
        <v>33</v>
      </c>
      <c r="B39" s="195"/>
      <c r="C39" s="196">
        <v>193016</v>
      </c>
      <c r="D39" s="501"/>
      <c r="E39" s="502"/>
    </row>
    <row r="40" spans="1:6" ht="28.5" customHeight="1" x14ac:dyDescent="0.5">
      <c r="A40" s="195" t="s">
        <v>34</v>
      </c>
      <c r="B40" s="195"/>
      <c r="C40" s="196">
        <f>ABST!V11</f>
        <v>155996</v>
      </c>
      <c r="D40" s="503"/>
      <c r="E40" s="504"/>
    </row>
    <row r="41" spans="1:6" ht="30.75" customHeight="1" x14ac:dyDescent="0.5">
      <c r="A41" s="195" t="s">
        <v>35</v>
      </c>
      <c r="B41" s="195"/>
      <c r="C41" s="240">
        <v>-37020</v>
      </c>
      <c r="D41" s="241">
        <v>0.05</v>
      </c>
      <c r="E41" s="242">
        <v>600</v>
      </c>
    </row>
    <row r="42" spans="1:6" ht="20.100000000000001" customHeight="1" x14ac:dyDescent="0.5">
      <c r="A42" s="612" t="s">
        <v>23</v>
      </c>
      <c r="B42" s="613"/>
      <c r="C42" s="507">
        <f>E41</f>
        <v>600</v>
      </c>
      <c r="D42" s="508"/>
      <c r="E42" s="509"/>
    </row>
    <row r="43" spans="1:6" ht="20.100000000000001" customHeight="1" x14ac:dyDescent="0.55000000000000004">
      <c r="A43" s="617" t="s">
        <v>36</v>
      </c>
      <c r="B43" s="618"/>
      <c r="C43" s="619" t="s">
        <v>70</v>
      </c>
      <c r="D43" s="620"/>
      <c r="E43" s="243">
        <v>12190</v>
      </c>
    </row>
    <row r="44" spans="1:6" ht="19.5" customHeight="1" x14ac:dyDescent="0.55000000000000004">
      <c r="A44" s="757" t="s">
        <v>38</v>
      </c>
      <c r="B44" s="757"/>
      <c r="C44" s="757"/>
      <c r="D44" s="205"/>
      <c r="E44" s="206"/>
      <c r="F44" s="207"/>
    </row>
    <row r="45" spans="1:6" ht="87.75" customHeight="1" x14ac:dyDescent="0.4">
      <c r="A45" s="621" t="s">
        <v>264</v>
      </c>
      <c r="B45" s="621"/>
      <c r="C45" s="621"/>
      <c r="D45" s="621"/>
      <c r="E45" s="621"/>
    </row>
    <row r="46" spans="1:6" ht="30" customHeight="1" x14ac:dyDescent="0.45">
      <c r="A46" s="756" t="s">
        <v>251</v>
      </c>
      <c r="B46" s="756"/>
      <c r="C46" s="756"/>
      <c r="D46" s="756"/>
      <c r="E46" s="756"/>
    </row>
    <row r="47" spans="1:6" ht="21" customHeight="1" x14ac:dyDescent="0.5">
      <c r="A47" s="244"/>
      <c r="B47" s="244"/>
      <c r="C47" s="244"/>
      <c r="D47" s="244"/>
      <c r="E47" s="244"/>
    </row>
    <row r="48" spans="1:6" ht="24" x14ac:dyDescent="0.55000000000000004">
      <c r="A48" s="209"/>
      <c r="B48" s="209"/>
      <c r="C48" s="209"/>
      <c r="D48" s="755" t="s">
        <v>39</v>
      </c>
      <c r="E48" s="755"/>
    </row>
    <row r="49" spans="1:5" ht="20.25" customHeight="1" x14ac:dyDescent="0.6">
      <c r="A49" s="210"/>
      <c r="B49" s="211"/>
      <c r="C49" s="211"/>
      <c r="D49" s="201"/>
      <c r="E49" s="206"/>
    </row>
    <row r="50" spans="1:5" ht="22.5" customHeight="1" x14ac:dyDescent="0.6">
      <c r="A50" s="210"/>
      <c r="B50" s="211"/>
      <c r="C50" s="211"/>
      <c r="D50" s="201"/>
      <c r="E50" s="206"/>
    </row>
    <row r="51" spans="1:5" ht="20.100000000000001" customHeight="1" x14ac:dyDescent="0.45">
      <c r="A51" s="212" t="s">
        <v>40</v>
      </c>
      <c r="B51" s="491" t="s">
        <v>103</v>
      </c>
      <c r="C51" s="491"/>
      <c r="D51" s="491" t="s">
        <v>41</v>
      </c>
      <c r="E51" s="491"/>
    </row>
    <row r="52" spans="1:5" ht="20.100000000000001" customHeight="1" x14ac:dyDescent="0.45">
      <c r="A52" s="212" t="s">
        <v>46</v>
      </c>
      <c r="B52" s="491" t="s">
        <v>46</v>
      </c>
      <c r="C52" s="491"/>
      <c r="D52" s="491" t="s">
        <v>42</v>
      </c>
      <c r="E52" s="491"/>
    </row>
    <row r="53" spans="1:5" ht="20.100000000000001" customHeight="1" x14ac:dyDescent="0.45">
      <c r="A53" s="213" t="s">
        <v>6</v>
      </c>
      <c r="B53" s="491" t="s">
        <v>6</v>
      </c>
      <c r="C53" s="491"/>
      <c r="D53" s="491" t="s">
        <v>47</v>
      </c>
      <c r="E53" s="491"/>
    </row>
    <row r="54" spans="1:5" ht="20.100000000000001" customHeight="1" x14ac:dyDescent="0.5">
      <c r="A54" s="214"/>
      <c r="B54" s="191"/>
      <c r="C54" s="213"/>
      <c r="D54" s="213"/>
      <c r="E54" s="215"/>
    </row>
    <row r="55" spans="1:5" ht="20.100000000000001" customHeight="1" x14ac:dyDescent="0.45">
      <c r="A55" s="214"/>
      <c r="B55" s="214"/>
      <c r="C55" s="213" t="s">
        <v>43</v>
      </c>
      <c r="D55" s="213"/>
      <c r="E55" s="214"/>
    </row>
    <row r="56" spans="1:5" ht="20.100000000000001" customHeight="1" x14ac:dyDescent="0.45">
      <c r="A56" s="214"/>
      <c r="B56" s="214"/>
      <c r="C56" s="213"/>
      <c r="D56" s="213"/>
      <c r="E56" s="214"/>
    </row>
    <row r="57" spans="1:5" ht="20.100000000000001" customHeight="1" x14ac:dyDescent="0.45">
      <c r="A57" s="216"/>
      <c r="B57" s="216"/>
      <c r="C57" s="213"/>
      <c r="D57" s="213"/>
      <c r="E57" s="214"/>
    </row>
    <row r="58" spans="1:5" ht="20.100000000000001" customHeight="1" x14ac:dyDescent="0.45">
      <c r="A58" s="216"/>
      <c r="B58" s="491" t="s">
        <v>44</v>
      </c>
      <c r="C58" s="491"/>
      <c r="D58" s="491"/>
      <c r="E58" s="214"/>
    </row>
    <row r="59" spans="1:5" ht="20.100000000000001" customHeight="1" x14ac:dyDescent="0.45">
      <c r="A59" s="216"/>
      <c r="B59" s="491" t="s">
        <v>45</v>
      </c>
      <c r="C59" s="491"/>
      <c r="D59" s="491"/>
      <c r="E59" s="214"/>
    </row>
  </sheetData>
  <mergeCells count="56">
    <mergeCell ref="A9:E9"/>
    <mergeCell ref="A2:E2"/>
    <mergeCell ref="A3:E3"/>
    <mergeCell ref="A4:B4"/>
    <mergeCell ref="C4:E4"/>
    <mergeCell ref="A5:B5"/>
    <mergeCell ref="C5:E5"/>
    <mergeCell ref="A6:B6"/>
    <mergeCell ref="A7:B7"/>
    <mergeCell ref="C7:E7"/>
    <mergeCell ref="A8:B8"/>
    <mergeCell ref="C8:E8"/>
    <mergeCell ref="A32:C32"/>
    <mergeCell ref="A10:E10"/>
    <mergeCell ref="A12:D12"/>
    <mergeCell ref="A13:C13"/>
    <mergeCell ref="A14:C14"/>
    <mergeCell ref="A15:C15"/>
    <mergeCell ref="A16:A17"/>
    <mergeCell ref="D16:D17"/>
    <mergeCell ref="E16:E17"/>
    <mergeCell ref="A22:A25"/>
    <mergeCell ref="A26:D26"/>
    <mergeCell ref="A28:B29"/>
    <mergeCell ref="C29:E29"/>
    <mergeCell ref="A31:E31"/>
    <mergeCell ref="B22:C22"/>
    <mergeCell ref="B23:C23"/>
    <mergeCell ref="D48:E48"/>
    <mergeCell ref="A33:C33"/>
    <mergeCell ref="A34:C34"/>
    <mergeCell ref="A35:C35"/>
    <mergeCell ref="A36:D36"/>
    <mergeCell ref="A38:E38"/>
    <mergeCell ref="D39:E40"/>
    <mergeCell ref="A42:B42"/>
    <mergeCell ref="C42:E42"/>
    <mergeCell ref="A43:B43"/>
    <mergeCell ref="C43:D43"/>
    <mergeCell ref="A45:E45"/>
    <mergeCell ref="A46:E46"/>
    <mergeCell ref="A44:C44"/>
    <mergeCell ref="D51:E51"/>
    <mergeCell ref="D52:E52"/>
    <mergeCell ref="D53:E53"/>
    <mergeCell ref="B58:D58"/>
    <mergeCell ref="B59:D59"/>
    <mergeCell ref="B51:C51"/>
    <mergeCell ref="B52:C52"/>
    <mergeCell ref="B53:C53"/>
    <mergeCell ref="B24:C24"/>
    <mergeCell ref="B25:C25"/>
    <mergeCell ref="B16:B17"/>
    <mergeCell ref="A18:B18"/>
    <mergeCell ref="A20:B20"/>
    <mergeCell ref="A21:B21"/>
  </mergeCells>
  <printOptions horizontalCentered="1"/>
  <pageMargins left="0" right="0" top="0.5" bottom="0.5" header="0.3" footer="0.3"/>
  <pageSetup scale="88" orientation="portrait" r:id="rId1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1"/>
  <sheetViews>
    <sheetView workbookViewId="0">
      <selection activeCell="J29" sqref="J29"/>
    </sheetView>
  </sheetViews>
  <sheetFormatPr defaultRowHeight="15" x14ac:dyDescent="0.25"/>
  <cols>
    <col min="2" max="2" width="39.28515625" customWidth="1"/>
    <col min="3" max="3" width="13.5703125" customWidth="1"/>
    <col min="4" max="4" width="22.85546875" customWidth="1"/>
    <col min="5" max="5" width="17.140625" customWidth="1"/>
    <col min="6" max="6" width="11.5703125" bestFit="1" customWidth="1"/>
  </cols>
  <sheetData>
    <row r="1" spans="1:9" ht="14.25" customHeight="1" x14ac:dyDescent="0.25"/>
    <row r="2" spans="1:9" ht="27" customHeight="1" x14ac:dyDescent="0.5">
      <c r="A2" s="217"/>
      <c r="B2" s="654" t="s">
        <v>0</v>
      </c>
      <c r="C2" s="654"/>
      <c r="D2" s="654"/>
      <c r="E2" s="654"/>
      <c r="F2" s="654"/>
    </row>
    <row r="3" spans="1:9" ht="27" customHeight="1" x14ac:dyDescent="0.5">
      <c r="A3" s="217"/>
      <c r="B3" s="654" t="s">
        <v>1</v>
      </c>
      <c r="C3" s="654"/>
      <c r="D3" s="654"/>
      <c r="E3" s="654"/>
      <c r="F3" s="654"/>
    </row>
    <row r="4" spans="1:9" ht="20.100000000000001" customHeight="1" x14ac:dyDescent="0.55000000000000004">
      <c r="B4" s="813" t="s">
        <v>2</v>
      </c>
      <c r="C4" s="813"/>
      <c r="D4" s="549" t="s">
        <v>86</v>
      </c>
      <c r="E4" s="549"/>
      <c r="F4" s="549"/>
    </row>
    <row r="5" spans="1:9" ht="20.100000000000001" customHeight="1" x14ac:dyDescent="0.55000000000000004">
      <c r="B5" s="813" t="s">
        <v>3</v>
      </c>
      <c r="C5" s="813"/>
      <c r="D5" s="549" t="s">
        <v>210</v>
      </c>
      <c r="E5" s="549"/>
      <c r="F5" s="549"/>
    </row>
    <row r="6" spans="1:9" ht="20.100000000000001" customHeight="1" x14ac:dyDescent="0.55000000000000004">
      <c r="B6" s="813" t="s">
        <v>4</v>
      </c>
      <c r="C6" s="813"/>
      <c r="D6" s="72">
        <v>44731</v>
      </c>
      <c r="E6" s="6"/>
      <c r="F6" s="7"/>
    </row>
    <row r="7" spans="1:9" ht="20.100000000000001" customHeight="1" x14ac:dyDescent="0.55000000000000004">
      <c r="B7" s="813" t="s">
        <v>5</v>
      </c>
      <c r="C7" s="813"/>
      <c r="D7" s="656" t="s">
        <v>6</v>
      </c>
      <c r="E7" s="656"/>
      <c r="F7" s="656"/>
    </row>
    <row r="8" spans="1:9" ht="20.100000000000001" customHeight="1" x14ac:dyDescent="0.55000000000000004">
      <c r="B8" s="813" t="s">
        <v>7</v>
      </c>
      <c r="C8" s="813"/>
      <c r="D8" s="814"/>
      <c r="E8" s="814"/>
      <c r="F8" s="814"/>
    </row>
    <row r="9" spans="1:9" ht="20.100000000000001" customHeight="1" x14ac:dyDescent="0.5">
      <c r="B9" s="812" t="s">
        <v>8</v>
      </c>
      <c r="C9" s="812"/>
      <c r="D9" s="812"/>
      <c r="E9" s="812"/>
      <c r="F9" s="812"/>
      <c r="I9" t="s">
        <v>102</v>
      </c>
    </row>
    <row r="10" spans="1:9" ht="20.100000000000001" customHeight="1" x14ac:dyDescent="0.5">
      <c r="B10" s="792" t="s">
        <v>9</v>
      </c>
      <c r="C10" s="792"/>
      <c r="D10" s="792"/>
      <c r="E10" s="792"/>
      <c r="F10" s="792"/>
    </row>
    <row r="11" spans="1:9" ht="20.100000000000001" customHeight="1" x14ac:dyDescent="0.55000000000000004">
      <c r="B11" s="133" t="s">
        <v>10</v>
      </c>
      <c r="C11" s="134"/>
      <c r="D11" s="133" t="s">
        <v>10</v>
      </c>
      <c r="E11" s="133" t="s">
        <v>11</v>
      </c>
      <c r="F11" s="133" t="s">
        <v>12</v>
      </c>
    </row>
    <row r="12" spans="1:9" ht="42.75" customHeight="1" x14ac:dyDescent="0.25">
      <c r="B12" s="760" t="s">
        <v>13</v>
      </c>
      <c r="C12" s="761"/>
      <c r="D12" s="761"/>
      <c r="E12" s="762"/>
      <c r="F12" s="135">
        <v>12000</v>
      </c>
    </row>
    <row r="13" spans="1:9" ht="90" customHeight="1" x14ac:dyDescent="0.25">
      <c r="B13" s="760" t="s">
        <v>55</v>
      </c>
      <c r="C13" s="761"/>
      <c r="D13" s="762"/>
      <c r="E13" s="135">
        <v>2000</v>
      </c>
      <c r="F13" s="135">
        <v>0</v>
      </c>
    </row>
    <row r="14" spans="1:9" ht="42.75" customHeight="1" x14ac:dyDescent="0.45">
      <c r="B14" s="793" t="s">
        <v>56</v>
      </c>
      <c r="C14" s="794"/>
      <c r="D14" s="795"/>
      <c r="E14" s="135">
        <v>1000</v>
      </c>
      <c r="F14" s="135">
        <v>0</v>
      </c>
    </row>
    <row r="15" spans="1:9" ht="68.25" customHeight="1" x14ac:dyDescent="0.45">
      <c r="B15" s="793" t="s">
        <v>48</v>
      </c>
      <c r="C15" s="794"/>
      <c r="D15" s="795"/>
      <c r="E15" s="135">
        <v>1500</v>
      </c>
      <c r="F15" s="135">
        <v>0</v>
      </c>
    </row>
    <row r="16" spans="1:9" ht="24" customHeight="1" x14ac:dyDescent="0.25">
      <c r="B16" s="796" t="s">
        <v>49</v>
      </c>
      <c r="C16" s="808" t="s">
        <v>14</v>
      </c>
      <c r="D16" s="81" t="s">
        <v>15</v>
      </c>
      <c r="E16" s="798">
        <v>500</v>
      </c>
      <c r="F16" s="798">
        <v>0</v>
      </c>
    </row>
    <row r="17" spans="1:6" ht="46.5" customHeight="1" x14ac:dyDescent="0.25">
      <c r="B17" s="797"/>
      <c r="C17" s="809"/>
      <c r="D17" s="81" t="s">
        <v>16</v>
      </c>
      <c r="E17" s="799"/>
      <c r="F17" s="799"/>
    </row>
    <row r="18" spans="1:6" ht="43.5" customHeight="1" x14ac:dyDescent="0.45">
      <c r="B18" s="806" t="s">
        <v>50</v>
      </c>
      <c r="C18" s="807"/>
      <c r="D18" s="136" t="s">
        <v>17</v>
      </c>
      <c r="E18" s="137"/>
      <c r="F18" s="138">
        <v>0</v>
      </c>
    </row>
    <row r="19" spans="1:6" ht="60.75" customHeight="1" x14ac:dyDescent="0.25">
      <c r="A19" s="60"/>
      <c r="B19" s="139" t="s">
        <v>51</v>
      </c>
      <c r="C19" s="83" t="s">
        <v>18</v>
      </c>
      <c r="D19" s="82">
        <v>25</v>
      </c>
      <c r="E19" s="140">
        <v>30</v>
      </c>
      <c r="F19" s="138">
        <v>725</v>
      </c>
    </row>
    <row r="20" spans="1:6" ht="42" customHeight="1" x14ac:dyDescent="0.25">
      <c r="B20" s="810" t="s">
        <v>52</v>
      </c>
      <c r="C20" s="811"/>
      <c r="D20" s="138">
        <v>150</v>
      </c>
      <c r="E20" s="140">
        <v>0</v>
      </c>
      <c r="F20" s="138">
        <v>0</v>
      </c>
    </row>
    <row r="21" spans="1:6" ht="42.75" customHeight="1" x14ac:dyDescent="0.25">
      <c r="B21" s="810" t="s">
        <v>53</v>
      </c>
      <c r="C21" s="811"/>
      <c r="D21" s="137">
        <v>100</v>
      </c>
      <c r="E21" s="140">
        <v>0</v>
      </c>
      <c r="F21" s="138">
        <v>0</v>
      </c>
    </row>
    <row r="22" spans="1:6" ht="33.75" customHeight="1" x14ac:dyDescent="0.25">
      <c r="B22" s="800" t="s">
        <v>54</v>
      </c>
      <c r="C22" s="747" t="s">
        <v>19</v>
      </c>
      <c r="D22" s="748"/>
      <c r="E22" s="140">
        <v>0</v>
      </c>
      <c r="F22" s="138">
        <v>0</v>
      </c>
    </row>
    <row r="23" spans="1:6" ht="24" customHeight="1" x14ac:dyDescent="0.25">
      <c r="B23" s="801"/>
      <c r="C23" s="747" t="s">
        <v>20</v>
      </c>
      <c r="D23" s="748"/>
      <c r="E23" s="140">
        <v>0</v>
      </c>
      <c r="F23" s="138">
        <v>0</v>
      </c>
    </row>
    <row r="24" spans="1:6" ht="23.25" customHeight="1" x14ac:dyDescent="0.25">
      <c r="B24" s="801"/>
      <c r="C24" s="747" t="s">
        <v>21</v>
      </c>
      <c r="D24" s="748"/>
      <c r="E24" s="140">
        <v>0</v>
      </c>
      <c r="F24" s="138">
        <v>0</v>
      </c>
    </row>
    <row r="25" spans="1:6" ht="33.75" customHeight="1" x14ac:dyDescent="0.25">
      <c r="B25" s="802"/>
      <c r="C25" s="747" t="s">
        <v>22</v>
      </c>
      <c r="D25" s="748"/>
      <c r="E25" s="140">
        <v>0</v>
      </c>
      <c r="F25" s="138">
        <v>0</v>
      </c>
    </row>
    <row r="26" spans="1:6" ht="21" customHeight="1" x14ac:dyDescent="0.25">
      <c r="B26" s="803" t="s">
        <v>23</v>
      </c>
      <c r="C26" s="804"/>
      <c r="D26" s="804"/>
      <c r="E26" s="805"/>
      <c r="F26" s="141">
        <f>F12+F13+F14+F15+F16+F19+F20+F21+F22+F23+F24+F25</f>
        <v>12725</v>
      </c>
    </row>
    <row r="27" spans="1:6" ht="18" customHeight="1" x14ac:dyDescent="0.25">
      <c r="B27" s="763" t="s">
        <v>237</v>
      </c>
      <c r="C27" s="764"/>
      <c r="D27" s="142">
        <v>50</v>
      </c>
      <c r="E27" s="143"/>
      <c r="F27" s="141">
        <v>0</v>
      </c>
    </row>
    <row r="28" spans="1:6" ht="17.25" x14ac:dyDescent="0.25">
      <c r="B28" s="765"/>
      <c r="C28" s="766"/>
      <c r="D28" s="767"/>
      <c r="E28" s="768"/>
      <c r="F28" s="769"/>
    </row>
    <row r="29" spans="1:6" ht="44.25" customHeight="1" x14ac:dyDescent="0.45">
      <c r="B29" s="144" t="s">
        <v>51</v>
      </c>
      <c r="C29" s="471" t="s">
        <v>18</v>
      </c>
      <c r="D29" s="135">
        <v>25</v>
      </c>
      <c r="E29" s="145">
        <v>0</v>
      </c>
      <c r="F29" s="135">
        <f>D29*E29</f>
        <v>0</v>
      </c>
    </row>
    <row r="30" spans="1:6" ht="20.100000000000001" customHeight="1" x14ac:dyDescent="0.5">
      <c r="B30" s="770" t="s">
        <v>24</v>
      </c>
      <c r="C30" s="770"/>
      <c r="D30" s="770"/>
      <c r="E30" s="770"/>
      <c r="F30" s="770"/>
    </row>
    <row r="31" spans="1:6" ht="19.5" x14ac:dyDescent="0.25">
      <c r="B31" s="760" t="s">
        <v>25</v>
      </c>
      <c r="C31" s="761"/>
      <c r="D31" s="762"/>
      <c r="E31" s="78" t="s">
        <v>26</v>
      </c>
      <c r="F31" s="146">
        <v>0</v>
      </c>
    </row>
    <row r="32" spans="1:6" ht="19.5" x14ac:dyDescent="0.25">
      <c r="B32" s="760" t="s">
        <v>27</v>
      </c>
      <c r="C32" s="761"/>
      <c r="D32" s="762"/>
      <c r="E32" s="78" t="s">
        <v>28</v>
      </c>
      <c r="F32" s="147"/>
    </row>
    <row r="33" spans="2:9" ht="42" customHeight="1" x14ac:dyDescent="0.25">
      <c r="B33" s="760" t="s">
        <v>65</v>
      </c>
      <c r="C33" s="761"/>
      <c r="D33" s="762"/>
      <c r="E33" s="78" t="s">
        <v>29</v>
      </c>
      <c r="F33" s="148">
        <v>10</v>
      </c>
    </row>
    <row r="34" spans="2:9" ht="40.5" customHeight="1" x14ac:dyDescent="0.25">
      <c r="B34" s="760" t="s">
        <v>76</v>
      </c>
      <c r="C34" s="761"/>
      <c r="D34" s="762"/>
      <c r="E34" s="78" t="s">
        <v>31</v>
      </c>
      <c r="F34" s="149">
        <v>0</v>
      </c>
    </row>
    <row r="35" spans="2:9" ht="19.5" x14ac:dyDescent="0.45">
      <c r="B35" s="773" t="s">
        <v>32</v>
      </c>
      <c r="C35" s="774"/>
      <c r="D35" s="774"/>
      <c r="E35" s="775"/>
      <c r="F35" s="150">
        <v>10</v>
      </c>
    </row>
    <row r="36" spans="2:9" ht="11.25" customHeight="1" x14ac:dyDescent="0.65">
      <c r="B36" s="2"/>
      <c r="C36" s="151"/>
      <c r="D36" s="4"/>
      <c r="E36" s="4"/>
      <c r="F36" s="152"/>
    </row>
    <row r="37" spans="2:9" ht="20.100000000000001" customHeight="1" x14ac:dyDescent="0.45">
      <c r="B37" s="776" t="s">
        <v>66</v>
      </c>
      <c r="C37" s="776"/>
      <c r="D37" s="776"/>
      <c r="E37" s="776"/>
      <c r="F37" s="776"/>
    </row>
    <row r="38" spans="2:9" ht="25.5" customHeight="1" x14ac:dyDescent="0.5">
      <c r="B38" s="153" t="s">
        <v>33</v>
      </c>
      <c r="C38" s="154"/>
      <c r="D38" s="155">
        <v>331717</v>
      </c>
      <c r="E38" s="777"/>
      <c r="F38" s="778"/>
    </row>
    <row r="39" spans="2:9" ht="23.25" customHeight="1" x14ac:dyDescent="0.5">
      <c r="B39" s="153" t="s">
        <v>34</v>
      </c>
      <c r="C39" s="154"/>
      <c r="D39" s="155">
        <v>318185</v>
      </c>
      <c r="E39" s="779"/>
      <c r="F39" s="780"/>
      <c r="H39" t="s">
        <v>269</v>
      </c>
    </row>
    <row r="40" spans="2:9" ht="24.75" customHeight="1" x14ac:dyDescent="0.5">
      <c r="B40" s="153" t="s">
        <v>35</v>
      </c>
      <c r="C40" s="154"/>
      <c r="D40" s="156">
        <f>D39-D38</f>
        <v>-13532</v>
      </c>
      <c r="E40" s="157">
        <v>0.05</v>
      </c>
      <c r="F40" s="158">
        <v>600</v>
      </c>
    </row>
    <row r="41" spans="2:9" ht="25.5" customHeight="1" x14ac:dyDescent="0.45">
      <c r="B41" s="781" t="s">
        <v>23</v>
      </c>
      <c r="C41" s="782"/>
      <c r="D41" s="783">
        <f>F40</f>
        <v>600</v>
      </c>
      <c r="E41" s="784"/>
      <c r="F41" s="785"/>
    </row>
    <row r="42" spans="2:9" ht="24" customHeight="1" x14ac:dyDescent="0.55000000000000004">
      <c r="B42" s="786" t="s">
        <v>36</v>
      </c>
      <c r="C42" s="787"/>
      <c r="D42" s="788" t="s">
        <v>37</v>
      </c>
      <c r="E42" s="789"/>
      <c r="F42" s="159">
        <v>12115</v>
      </c>
      <c r="G42" s="106"/>
      <c r="I42" t="s">
        <v>270</v>
      </c>
    </row>
    <row r="43" spans="2:9" ht="9" hidden="1" customHeight="1" x14ac:dyDescent="0.55000000000000004">
      <c r="B43" s="160"/>
      <c r="C43" s="151"/>
      <c r="D43" s="151"/>
      <c r="E43" s="161"/>
      <c r="F43" s="162"/>
    </row>
    <row r="44" spans="2:9" ht="41.25" customHeight="1" x14ac:dyDescent="0.55000000000000004">
      <c r="B44" s="163" t="s">
        <v>38</v>
      </c>
      <c r="C44" s="164"/>
      <c r="D44" s="165"/>
      <c r="E44" s="166"/>
      <c r="F44" s="167"/>
    </row>
    <row r="45" spans="2:9" ht="88.5" customHeight="1" x14ac:dyDescent="0.25">
      <c r="B45" s="790" t="s">
        <v>265</v>
      </c>
      <c r="C45" s="790"/>
      <c r="D45" s="790"/>
      <c r="E45" s="790"/>
      <c r="F45" s="790"/>
    </row>
    <row r="46" spans="2:9" ht="24" customHeight="1" x14ac:dyDescent="0.25">
      <c r="B46" s="791" t="s">
        <v>248</v>
      </c>
      <c r="C46" s="791"/>
      <c r="D46" s="791"/>
      <c r="E46" s="791"/>
      <c r="F46" s="791"/>
    </row>
    <row r="47" spans="2:9" ht="22.5" customHeight="1" x14ac:dyDescent="0.25">
      <c r="B47" s="791"/>
      <c r="C47" s="791"/>
      <c r="D47" s="791"/>
      <c r="E47" s="791"/>
      <c r="F47" s="791"/>
    </row>
    <row r="48" spans="2:9" ht="15" customHeight="1" x14ac:dyDescent="0.45">
      <c r="B48" s="168"/>
      <c r="C48" s="168"/>
      <c r="D48" s="168"/>
      <c r="E48" s="168"/>
      <c r="F48" s="168"/>
    </row>
    <row r="49" spans="2:6" ht="15" customHeight="1" x14ac:dyDescent="0.45">
      <c r="B49" s="168"/>
      <c r="C49" s="168"/>
      <c r="D49" s="168"/>
      <c r="E49" s="168"/>
      <c r="F49" s="168"/>
    </row>
    <row r="50" spans="2:6" ht="24" x14ac:dyDescent="0.55000000000000004">
      <c r="B50" s="169"/>
      <c r="C50" s="169"/>
      <c r="D50" s="169"/>
      <c r="E50" s="772" t="s">
        <v>39</v>
      </c>
      <c r="F50" s="772"/>
    </row>
    <row r="51" spans="2:6" ht="26.25" x14ac:dyDescent="0.6">
      <c r="B51" s="170"/>
      <c r="C51" s="171"/>
      <c r="D51" s="171"/>
      <c r="E51" s="161"/>
      <c r="F51" s="166"/>
    </row>
    <row r="52" spans="2:6" ht="26.25" x14ac:dyDescent="0.6">
      <c r="B52" s="170"/>
      <c r="C52" s="171"/>
      <c r="D52" s="171"/>
      <c r="E52" s="161"/>
      <c r="F52" s="166"/>
    </row>
    <row r="53" spans="2:6" ht="20.100000000000001" customHeight="1" x14ac:dyDescent="0.45">
      <c r="B53" s="172" t="s">
        <v>40</v>
      </c>
      <c r="C53" s="771" t="s">
        <v>103</v>
      </c>
      <c r="D53" s="771"/>
      <c r="E53" s="771" t="s">
        <v>41</v>
      </c>
      <c r="F53" s="771"/>
    </row>
    <row r="54" spans="2:6" ht="20.100000000000001" customHeight="1" x14ac:dyDescent="0.45">
      <c r="B54" s="172" t="s">
        <v>46</v>
      </c>
      <c r="C54" s="771" t="s">
        <v>46</v>
      </c>
      <c r="D54" s="771"/>
      <c r="E54" s="771" t="s">
        <v>42</v>
      </c>
      <c r="F54" s="771"/>
    </row>
    <row r="55" spans="2:6" ht="20.100000000000001" customHeight="1" x14ac:dyDescent="0.45">
      <c r="B55" s="173" t="s">
        <v>6</v>
      </c>
      <c r="C55" s="771" t="s">
        <v>6</v>
      </c>
      <c r="D55" s="771"/>
      <c r="E55" s="771" t="s">
        <v>47</v>
      </c>
      <c r="F55" s="771"/>
    </row>
    <row r="56" spans="2:6" ht="20.100000000000001" customHeight="1" x14ac:dyDescent="0.5">
      <c r="B56" s="174"/>
      <c r="C56" s="151"/>
      <c r="D56" s="173"/>
      <c r="E56" s="173"/>
      <c r="F56" s="175"/>
    </row>
    <row r="57" spans="2:6" ht="20.100000000000001" customHeight="1" x14ac:dyDescent="0.45">
      <c r="B57" s="174"/>
      <c r="C57" s="174"/>
      <c r="D57" s="173" t="s">
        <v>43</v>
      </c>
      <c r="E57" s="173"/>
      <c r="F57" s="174"/>
    </row>
    <row r="58" spans="2:6" ht="20.100000000000001" customHeight="1" x14ac:dyDescent="0.45">
      <c r="B58" s="8"/>
      <c r="C58" s="8"/>
      <c r="D58" s="40"/>
      <c r="E58" s="40"/>
      <c r="F58" s="8"/>
    </row>
    <row r="59" spans="2:6" ht="20.100000000000001" customHeight="1" x14ac:dyDescent="0.45">
      <c r="B59" s="9"/>
      <c r="C59" s="9"/>
      <c r="D59" s="14"/>
      <c r="E59" s="14"/>
      <c r="F59" s="8"/>
    </row>
    <row r="60" spans="2:6" s="32" customFormat="1" ht="20.100000000000001" customHeight="1" x14ac:dyDescent="0.45">
      <c r="B60" s="218"/>
      <c r="C60" s="771" t="s">
        <v>44</v>
      </c>
      <c r="D60" s="771"/>
      <c r="E60" s="771"/>
      <c r="F60" s="174"/>
    </row>
    <row r="61" spans="2:6" s="32" customFormat="1" ht="20.100000000000001" customHeight="1" x14ac:dyDescent="0.45">
      <c r="B61" s="218"/>
      <c r="C61" s="771" t="s">
        <v>45</v>
      </c>
      <c r="D61" s="771"/>
      <c r="E61" s="771"/>
      <c r="F61" s="174"/>
    </row>
  </sheetData>
  <mergeCells count="55">
    <mergeCell ref="B6:C6"/>
    <mergeCell ref="B7:C7"/>
    <mergeCell ref="D7:F7"/>
    <mergeCell ref="B8:C8"/>
    <mergeCell ref="D8:F8"/>
    <mergeCell ref="B2:F2"/>
    <mergeCell ref="B3:F3"/>
    <mergeCell ref="B4:C4"/>
    <mergeCell ref="D4:F4"/>
    <mergeCell ref="B5:C5"/>
    <mergeCell ref="D5:F5"/>
    <mergeCell ref="B21:C21"/>
    <mergeCell ref="C22:D22"/>
    <mergeCell ref="C23:D23"/>
    <mergeCell ref="C24:D24"/>
    <mergeCell ref="B9:F9"/>
    <mergeCell ref="B45:F45"/>
    <mergeCell ref="B46:F47"/>
    <mergeCell ref="B10:F10"/>
    <mergeCell ref="B12:E12"/>
    <mergeCell ref="B13:D13"/>
    <mergeCell ref="B14:D14"/>
    <mergeCell ref="B15:D15"/>
    <mergeCell ref="B16:B17"/>
    <mergeCell ref="E16:E17"/>
    <mergeCell ref="F16:F17"/>
    <mergeCell ref="B22:B25"/>
    <mergeCell ref="B26:E26"/>
    <mergeCell ref="B18:C18"/>
    <mergeCell ref="C16:C17"/>
    <mergeCell ref="C25:D25"/>
    <mergeCell ref="B20:C20"/>
    <mergeCell ref="E54:F54"/>
    <mergeCell ref="E55:F55"/>
    <mergeCell ref="C60:E60"/>
    <mergeCell ref="C61:E61"/>
    <mergeCell ref="C53:D53"/>
    <mergeCell ref="C54:D54"/>
    <mergeCell ref="C55:D55"/>
    <mergeCell ref="B31:D31"/>
    <mergeCell ref="B27:C28"/>
    <mergeCell ref="D28:F28"/>
    <mergeCell ref="B30:F30"/>
    <mergeCell ref="E53:F53"/>
    <mergeCell ref="E50:F50"/>
    <mergeCell ref="B32:D32"/>
    <mergeCell ref="B33:D33"/>
    <mergeCell ref="B34:D34"/>
    <mergeCell ref="B35:E35"/>
    <mergeCell ref="B37:F37"/>
    <mergeCell ref="E38:F39"/>
    <mergeCell ref="B41:C41"/>
    <mergeCell ref="D41:F41"/>
    <mergeCell ref="B42:C42"/>
    <mergeCell ref="D42:E42"/>
  </mergeCells>
  <printOptions horizontalCentered="1"/>
  <pageMargins left="0" right="0" top="0.55118110236220497" bottom="0.35433070866141703" header="0.31496062992126" footer="0.31496062992126"/>
  <pageSetup scale="90" orientation="portrait" r:id="rId1"/>
  <rowBreaks count="1" manualBreakCount="1">
    <brk id="26" min="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63"/>
  <sheetViews>
    <sheetView topLeftCell="A31" workbookViewId="0">
      <selection activeCell="H46" sqref="H46"/>
    </sheetView>
  </sheetViews>
  <sheetFormatPr defaultRowHeight="15" x14ac:dyDescent="0.25"/>
  <cols>
    <col min="2" max="2" width="43.5703125" customWidth="1"/>
    <col min="3" max="3" width="12.140625" customWidth="1"/>
    <col min="4" max="4" width="23.42578125" customWidth="1"/>
    <col min="5" max="5" width="18" customWidth="1"/>
    <col min="6" max="6" width="11.5703125" bestFit="1" customWidth="1"/>
    <col min="8" max="8" width="11" bestFit="1" customWidth="1"/>
  </cols>
  <sheetData>
    <row r="2" spans="2:6" s="217" customFormat="1" ht="20.100000000000001" customHeight="1" x14ac:dyDescent="0.5">
      <c r="B2" s="654" t="s">
        <v>0</v>
      </c>
      <c r="C2" s="654"/>
      <c r="D2" s="654"/>
      <c r="E2" s="654"/>
      <c r="F2" s="654"/>
    </row>
    <row r="3" spans="2:6" s="217" customFormat="1" ht="20.100000000000001" customHeight="1" x14ac:dyDescent="0.5">
      <c r="B3" s="654" t="s">
        <v>1</v>
      </c>
      <c r="C3" s="654"/>
      <c r="D3" s="654"/>
      <c r="E3" s="654"/>
      <c r="F3" s="654"/>
    </row>
    <row r="4" spans="2:6" s="217" customFormat="1" ht="20.100000000000001" customHeight="1" x14ac:dyDescent="0.5">
      <c r="B4" s="655" t="s">
        <v>2</v>
      </c>
      <c r="C4" s="655"/>
      <c r="D4" s="549" t="s">
        <v>266</v>
      </c>
      <c r="E4" s="549"/>
      <c r="F4" s="549"/>
    </row>
    <row r="5" spans="2:6" s="217" customFormat="1" ht="20.100000000000001" customHeight="1" x14ac:dyDescent="0.5">
      <c r="B5" s="655" t="s">
        <v>3</v>
      </c>
      <c r="C5" s="655"/>
      <c r="D5" s="549" t="s">
        <v>209</v>
      </c>
      <c r="E5" s="549"/>
      <c r="F5" s="549"/>
    </row>
    <row r="6" spans="2:6" s="217" customFormat="1" ht="20.100000000000001" customHeight="1" x14ac:dyDescent="0.5">
      <c r="B6" s="655" t="s">
        <v>4</v>
      </c>
      <c r="C6" s="655"/>
      <c r="D6" s="72">
        <v>44731</v>
      </c>
      <c r="E6" s="308"/>
      <c r="F6" s="309"/>
    </row>
    <row r="7" spans="2:6" s="217" customFormat="1" ht="20.100000000000001" customHeight="1" x14ac:dyDescent="0.5">
      <c r="B7" s="655" t="s">
        <v>5</v>
      </c>
      <c r="C7" s="655"/>
      <c r="D7" s="656" t="s">
        <v>6</v>
      </c>
      <c r="E7" s="656"/>
      <c r="F7" s="656"/>
    </row>
    <row r="8" spans="2:6" s="217" customFormat="1" ht="20.100000000000001" customHeight="1" x14ac:dyDescent="0.5">
      <c r="B8" s="655" t="s">
        <v>7</v>
      </c>
      <c r="C8" s="655"/>
      <c r="D8" s="656" t="s">
        <v>78</v>
      </c>
      <c r="E8" s="656"/>
      <c r="F8" s="656"/>
    </row>
    <row r="9" spans="2:6" s="217" customFormat="1" ht="20.100000000000001" customHeight="1" x14ac:dyDescent="0.5">
      <c r="B9" s="653" t="s">
        <v>8</v>
      </c>
      <c r="C9" s="653"/>
      <c r="D9" s="653"/>
      <c r="E9" s="653"/>
      <c r="F9" s="653"/>
    </row>
    <row r="10" spans="2:6" s="217" customFormat="1" ht="20.100000000000001" customHeight="1" x14ac:dyDescent="0.5">
      <c r="B10" s="607" t="s">
        <v>9</v>
      </c>
      <c r="C10" s="607"/>
      <c r="D10" s="607"/>
      <c r="E10" s="607"/>
      <c r="F10" s="607"/>
    </row>
    <row r="11" spans="2:6" s="217" customFormat="1" ht="20.100000000000001" customHeight="1" x14ac:dyDescent="0.5">
      <c r="B11" s="176" t="s">
        <v>10</v>
      </c>
      <c r="C11" s="176"/>
      <c r="D11" s="176" t="s">
        <v>10</v>
      </c>
      <c r="E11" s="176" t="s">
        <v>11</v>
      </c>
      <c r="F11" s="176" t="s">
        <v>12</v>
      </c>
    </row>
    <row r="12" spans="2:6" s="217" customFormat="1" ht="42.75" customHeight="1" x14ac:dyDescent="0.4">
      <c r="B12" s="624" t="s">
        <v>13</v>
      </c>
      <c r="C12" s="625"/>
      <c r="D12" s="625"/>
      <c r="E12" s="626"/>
      <c r="F12" s="178">
        <v>12000</v>
      </c>
    </row>
    <row r="13" spans="2:6" s="217" customFormat="1" ht="85.5" customHeight="1" x14ac:dyDescent="0.4">
      <c r="B13" s="624" t="s">
        <v>55</v>
      </c>
      <c r="C13" s="625"/>
      <c r="D13" s="626"/>
      <c r="E13" s="178">
        <v>2000</v>
      </c>
      <c r="F13" s="178">
        <v>2000</v>
      </c>
    </row>
    <row r="14" spans="2:6" s="217" customFormat="1" ht="42.75" customHeight="1" x14ac:dyDescent="0.45">
      <c r="B14" s="827" t="s">
        <v>56</v>
      </c>
      <c r="C14" s="828"/>
      <c r="D14" s="829"/>
      <c r="E14" s="178">
        <v>1000</v>
      </c>
      <c r="F14" s="178">
        <v>0</v>
      </c>
    </row>
    <row r="15" spans="2:6" s="217" customFormat="1" ht="68.25" customHeight="1" x14ac:dyDescent="0.45">
      <c r="B15" s="827" t="s">
        <v>48</v>
      </c>
      <c r="C15" s="828"/>
      <c r="D15" s="829"/>
      <c r="E15" s="178">
        <v>1500</v>
      </c>
      <c r="F15" s="178">
        <v>0</v>
      </c>
    </row>
    <row r="16" spans="2:6" s="217" customFormat="1" ht="24" customHeight="1" x14ac:dyDescent="0.4">
      <c r="B16" s="830" t="s">
        <v>49</v>
      </c>
      <c r="C16" s="751" t="s">
        <v>14</v>
      </c>
      <c r="D16" s="478" t="s">
        <v>15</v>
      </c>
      <c r="E16" s="728">
        <v>500</v>
      </c>
      <c r="F16" s="728">
        <v>0</v>
      </c>
    </row>
    <row r="17" spans="2:6" s="217" customFormat="1" ht="46.5" customHeight="1" x14ac:dyDescent="0.4">
      <c r="B17" s="831"/>
      <c r="C17" s="752"/>
      <c r="D17" s="478" t="s">
        <v>16</v>
      </c>
      <c r="E17" s="729"/>
      <c r="F17" s="729"/>
    </row>
    <row r="18" spans="2:6" s="217" customFormat="1" ht="58.5" x14ac:dyDescent="0.5">
      <c r="B18" s="180" t="s">
        <v>50</v>
      </c>
      <c r="C18" s="902"/>
      <c r="D18" s="479" t="s">
        <v>17</v>
      </c>
      <c r="E18" s="390"/>
      <c r="F18" s="221">
        <v>0</v>
      </c>
    </row>
    <row r="19" spans="2:6" s="217" customFormat="1" ht="39" x14ac:dyDescent="0.45">
      <c r="B19" s="180" t="s">
        <v>51</v>
      </c>
      <c r="C19" s="481" t="s">
        <v>18</v>
      </c>
      <c r="D19" s="903">
        <v>25</v>
      </c>
      <c r="E19" s="225">
        <v>61</v>
      </c>
      <c r="F19" s="221">
        <v>1525</v>
      </c>
    </row>
    <row r="20" spans="2:6" s="217" customFormat="1" ht="44.25" customHeight="1" x14ac:dyDescent="0.45">
      <c r="B20" s="645" t="s">
        <v>52</v>
      </c>
      <c r="C20" s="646"/>
      <c r="D20" s="224">
        <v>150</v>
      </c>
      <c r="E20" s="186">
        <v>0</v>
      </c>
      <c r="F20" s="221">
        <v>0</v>
      </c>
    </row>
    <row r="21" spans="2:6" s="217" customFormat="1" ht="41.25" customHeight="1" x14ac:dyDescent="0.45">
      <c r="B21" s="815" t="s">
        <v>53</v>
      </c>
      <c r="C21" s="816"/>
      <c r="D21" s="179">
        <v>100</v>
      </c>
      <c r="E21" s="225">
        <v>0</v>
      </c>
      <c r="F21" s="221">
        <v>0</v>
      </c>
    </row>
    <row r="22" spans="2:6" s="217" customFormat="1" ht="18.75" x14ac:dyDescent="0.45">
      <c r="B22" s="832" t="s">
        <v>54</v>
      </c>
      <c r="C22" s="747" t="s">
        <v>19</v>
      </c>
      <c r="D22" s="748"/>
      <c r="E22" s="233">
        <v>0</v>
      </c>
      <c r="F22" s="232">
        <v>0</v>
      </c>
    </row>
    <row r="23" spans="2:6" s="217" customFormat="1" ht="18.75" x14ac:dyDescent="0.45">
      <c r="B23" s="833"/>
      <c r="C23" s="747" t="s">
        <v>20</v>
      </c>
      <c r="D23" s="748"/>
      <c r="E23" s="233">
        <v>0</v>
      </c>
      <c r="F23" s="232">
        <v>0</v>
      </c>
    </row>
    <row r="24" spans="2:6" s="217" customFormat="1" ht="18.75" x14ac:dyDescent="0.45">
      <c r="B24" s="833"/>
      <c r="C24" s="747" t="s">
        <v>21</v>
      </c>
      <c r="D24" s="748"/>
      <c r="E24" s="233">
        <v>0</v>
      </c>
      <c r="F24" s="232">
        <v>0</v>
      </c>
    </row>
    <row r="25" spans="2:6" s="217" customFormat="1" ht="18.75" x14ac:dyDescent="0.45">
      <c r="B25" s="834"/>
      <c r="C25" s="747" t="s">
        <v>22</v>
      </c>
      <c r="D25" s="748"/>
      <c r="E25" s="233">
        <v>0</v>
      </c>
      <c r="F25" s="232">
        <v>0</v>
      </c>
    </row>
    <row r="26" spans="2:6" s="217" customFormat="1" ht="21.75" x14ac:dyDescent="0.4">
      <c r="B26" s="630" t="s">
        <v>23</v>
      </c>
      <c r="C26" s="631"/>
      <c r="D26" s="631"/>
      <c r="E26" s="632"/>
      <c r="F26" s="226">
        <f>F12+F13+F14+F15+F16+F19+F20+F21+F22+F23+F24+F25</f>
        <v>15525</v>
      </c>
    </row>
    <row r="27" spans="2:6" s="217" customFormat="1" ht="18" customHeight="1" x14ac:dyDescent="0.4">
      <c r="B27" s="763" t="s">
        <v>237</v>
      </c>
      <c r="C27" s="764"/>
      <c r="D27" s="230">
        <v>50</v>
      </c>
      <c r="E27" s="231"/>
      <c r="F27" s="226">
        <v>0</v>
      </c>
    </row>
    <row r="28" spans="2:6" s="217" customFormat="1" ht="18.75" x14ac:dyDescent="0.4">
      <c r="B28" s="765"/>
      <c r="C28" s="766"/>
      <c r="D28" s="526"/>
      <c r="E28" s="527"/>
      <c r="F28" s="528"/>
    </row>
    <row r="29" spans="2:6" s="217" customFormat="1" ht="42" customHeight="1" x14ac:dyDescent="0.45">
      <c r="B29" s="184" t="s">
        <v>51</v>
      </c>
      <c r="C29" s="80" t="s">
        <v>18</v>
      </c>
      <c r="D29" s="259">
        <v>25</v>
      </c>
      <c r="E29" s="261">
        <v>0</v>
      </c>
      <c r="F29" s="259">
        <v>0</v>
      </c>
    </row>
    <row r="30" spans="2:6" ht="23.25" customHeight="1" x14ac:dyDescent="0.5">
      <c r="B30" s="835" t="s">
        <v>24</v>
      </c>
      <c r="C30" s="835"/>
      <c r="D30" s="835"/>
      <c r="E30" s="835"/>
      <c r="F30" s="835"/>
    </row>
    <row r="31" spans="2:6" s="217" customFormat="1" ht="19.5" x14ac:dyDescent="0.4">
      <c r="B31" s="624" t="s">
        <v>25</v>
      </c>
      <c r="C31" s="625"/>
      <c r="D31" s="626"/>
      <c r="E31" s="10" t="s">
        <v>26</v>
      </c>
      <c r="F31" s="281">
        <v>0</v>
      </c>
    </row>
    <row r="32" spans="2:6" s="217" customFormat="1" ht="19.5" x14ac:dyDescent="0.4">
      <c r="B32" s="624" t="s">
        <v>27</v>
      </c>
      <c r="C32" s="625"/>
      <c r="D32" s="626"/>
      <c r="E32" s="10" t="s">
        <v>28</v>
      </c>
      <c r="F32" s="231"/>
    </row>
    <row r="33" spans="1:7" s="217" customFormat="1" ht="19.5" x14ac:dyDescent="0.4">
      <c r="B33" s="624" t="s">
        <v>65</v>
      </c>
      <c r="C33" s="625"/>
      <c r="D33" s="626"/>
      <c r="E33" s="10" t="s">
        <v>29</v>
      </c>
      <c r="F33" s="282">
        <v>70</v>
      </c>
    </row>
    <row r="34" spans="1:7" s="217" customFormat="1" ht="34.5" customHeight="1" x14ac:dyDescent="0.4">
      <c r="B34" s="624" t="s">
        <v>30</v>
      </c>
      <c r="C34" s="625"/>
      <c r="D34" s="626"/>
      <c r="E34" s="10" t="s">
        <v>31</v>
      </c>
      <c r="F34" s="283">
        <v>100</v>
      </c>
    </row>
    <row r="35" spans="1:7" s="217" customFormat="1" ht="19.5" x14ac:dyDescent="0.45">
      <c r="B35" s="823" t="s">
        <v>32</v>
      </c>
      <c r="C35" s="825"/>
      <c r="D35" s="825"/>
      <c r="E35" s="824"/>
      <c r="F35" s="262">
        <v>170</v>
      </c>
    </row>
    <row r="36" spans="1:7" ht="11.25" customHeight="1" x14ac:dyDescent="0.65">
      <c r="B36" s="2"/>
      <c r="C36" s="1"/>
      <c r="D36" s="4"/>
      <c r="E36" s="4"/>
      <c r="F36" s="5"/>
    </row>
    <row r="37" spans="1:7" ht="19.5" x14ac:dyDescent="0.45">
      <c r="A37" s="217"/>
      <c r="B37" s="826" t="s">
        <v>66</v>
      </c>
      <c r="C37" s="826"/>
      <c r="D37" s="826"/>
      <c r="E37" s="826"/>
      <c r="F37" s="826"/>
    </row>
    <row r="38" spans="1:7" ht="19.5" x14ac:dyDescent="0.45">
      <c r="A38" s="217"/>
      <c r="B38" s="194" t="s">
        <v>33</v>
      </c>
      <c r="C38" s="194"/>
      <c r="D38" s="196">
        <v>375867</v>
      </c>
      <c r="E38" s="608"/>
      <c r="F38" s="609"/>
    </row>
    <row r="39" spans="1:7" ht="19.5" x14ac:dyDescent="0.45">
      <c r="A39" s="217"/>
      <c r="B39" s="194" t="s">
        <v>34</v>
      </c>
      <c r="C39" s="194"/>
      <c r="D39" s="196">
        <f>ABST!V13</f>
        <v>311082</v>
      </c>
      <c r="E39" s="610"/>
      <c r="F39" s="611"/>
    </row>
    <row r="40" spans="1:7" ht="19.5" x14ac:dyDescent="0.45">
      <c r="A40" s="217"/>
      <c r="B40" s="194" t="s">
        <v>35</v>
      </c>
      <c r="C40" s="194"/>
      <c r="D40" s="402">
        <v>-64785</v>
      </c>
      <c r="E40" s="241">
        <v>0.05</v>
      </c>
      <c r="F40" s="242">
        <v>0</v>
      </c>
    </row>
    <row r="41" spans="1:7" ht="19.5" x14ac:dyDescent="0.45">
      <c r="A41" s="217"/>
      <c r="B41" s="819" t="s">
        <v>23</v>
      </c>
      <c r="C41" s="820"/>
      <c r="D41" s="507">
        <f>F40</f>
        <v>0</v>
      </c>
      <c r="E41" s="508"/>
      <c r="F41" s="509"/>
    </row>
    <row r="42" spans="1:7" ht="19.5" x14ac:dyDescent="0.45">
      <c r="A42" s="217"/>
      <c r="B42" s="821" t="s">
        <v>36</v>
      </c>
      <c r="C42" s="822"/>
      <c r="D42" s="823" t="s">
        <v>70</v>
      </c>
      <c r="E42" s="824"/>
      <c r="F42" s="403">
        <v>15355</v>
      </c>
      <c r="G42">
        <v>13190</v>
      </c>
    </row>
    <row r="43" spans="1:7" ht="10.5" customHeight="1" x14ac:dyDescent="0.55000000000000004">
      <c r="A43" s="217"/>
      <c r="B43" s="200"/>
      <c r="C43" s="191"/>
      <c r="D43" s="191"/>
      <c r="E43" s="201"/>
      <c r="F43" s="202"/>
    </row>
    <row r="44" spans="1:7" ht="19.5" customHeight="1" x14ac:dyDescent="0.45">
      <c r="A44" s="217"/>
      <c r="B44" s="203" t="s">
        <v>38</v>
      </c>
      <c r="C44" s="404"/>
      <c r="D44" s="205"/>
      <c r="E44" s="206"/>
      <c r="F44" s="405"/>
    </row>
    <row r="45" spans="1:7" ht="79.5" customHeight="1" x14ac:dyDescent="0.4">
      <c r="A45" s="217"/>
      <c r="B45" s="817" t="s">
        <v>267</v>
      </c>
      <c r="C45" s="817"/>
      <c r="D45" s="817"/>
      <c r="E45" s="817"/>
      <c r="F45" s="817"/>
    </row>
    <row r="46" spans="1:7" ht="36" customHeight="1" x14ac:dyDescent="0.4">
      <c r="A46" s="217"/>
      <c r="B46" s="756" t="s">
        <v>248</v>
      </c>
      <c r="C46" s="756"/>
      <c r="D46" s="756"/>
      <c r="E46" s="756"/>
      <c r="F46" s="756"/>
    </row>
    <row r="47" spans="1:7" ht="15" customHeight="1" x14ac:dyDescent="0.4">
      <c r="A47" s="217"/>
      <c r="B47" s="756"/>
      <c r="C47" s="756"/>
      <c r="D47" s="756"/>
      <c r="E47" s="756"/>
      <c r="F47" s="756"/>
    </row>
    <row r="48" spans="1:7" ht="26.25" hidden="1" x14ac:dyDescent="0.6">
      <c r="A48" s="217"/>
      <c r="B48" s="210"/>
      <c r="C48" s="211"/>
      <c r="D48" s="211"/>
      <c r="E48" s="201"/>
      <c r="F48" s="206"/>
    </row>
    <row r="49" spans="1:6" ht="26.25" x14ac:dyDescent="0.6">
      <c r="A49" s="217"/>
      <c r="B49" s="210"/>
      <c r="C49" s="211"/>
      <c r="D49" s="211"/>
      <c r="E49" s="201"/>
      <c r="F49" s="206"/>
    </row>
    <row r="50" spans="1:6" ht="17.25" customHeight="1" x14ac:dyDescent="0.6">
      <c r="A50" s="217"/>
      <c r="B50" s="210"/>
      <c r="C50" s="211"/>
      <c r="D50" s="211"/>
      <c r="E50" s="201"/>
      <c r="F50" s="206"/>
    </row>
    <row r="51" spans="1:6" ht="17.25" customHeight="1" x14ac:dyDescent="0.6">
      <c r="A51" s="217"/>
      <c r="B51" s="210"/>
      <c r="C51" s="211"/>
      <c r="D51" s="211"/>
      <c r="E51" s="818" t="s">
        <v>39</v>
      </c>
      <c r="F51" s="818"/>
    </row>
    <row r="52" spans="1:6" ht="23.25" customHeight="1" x14ac:dyDescent="0.6">
      <c r="A52" s="217"/>
      <c r="B52" s="210"/>
      <c r="C52" s="211"/>
      <c r="D52" s="211"/>
      <c r="E52" s="201"/>
      <c r="F52" s="206"/>
    </row>
    <row r="53" spans="1:6" ht="26.25" x14ac:dyDescent="0.6">
      <c r="A53" s="217"/>
      <c r="B53" s="210"/>
      <c r="C53" s="211"/>
      <c r="D53" s="211"/>
      <c r="E53" s="201"/>
      <c r="F53" s="206"/>
    </row>
    <row r="54" spans="1:6" ht="20.100000000000001" customHeight="1" x14ac:dyDescent="0.45">
      <c r="A54" s="217"/>
      <c r="B54" s="212" t="s">
        <v>40</v>
      </c>
      <c r="C54" s="491" t="s">
        <v>103</v>
      </c>
      <c r="D54" s="491"/>
      <c r="E54" s="491" t="s">
        <v>41</v>
      </c>
      <c r="F54" s="491"/>
    </row>
    <row r="55" spans="1:6" ht="20.100000000000001" customHeight="1" x14ac:dyDescent="0.45">
      <c r="A55" s="217"/>
      <c r="B55" s="212" t="s">
        <v>46</v>
      </c>
      <c r="C55" s="491" t="s">
        <v>46</v>
      </c>
      <c r="D55" s="491"/>
      <c r="E55" s="491" t="s">
        <v>42</v>
      </c>
      <c r="F55" s="491"/>
    </row>
    <row r="56" spans="1:6" ht="20.100000000000001" customHeight="1" x14ac:dyDescent="0.45">
      <c r="A56" s="217"/>
      <c r="B56" s="213" t="s">
        <v>6</v>
      </c>
      <c r="C56" s="491" t="s">
        <v>6</v>
      </c>
      <c r="D56" s="491"/>
      <c r="E56" s="491" t="s">
        <v>47</v>
      </c>
      <c r="F56" s="491"/>
    </row>
    <row r="57" spans="1:6" ht="20.100000000000001" customHeight="1" x14ac:dyDescent="0.5">
      <c r="A57" s="217"/>
      <c r="B57" s="214"/>
      <c r="C57" s="191"/>
      <c r="D57" s="213"/>
      <c r="E57" s="213"/>
      <c r="F57" s="215"/>
    </row>
    <row r="58" spans="1:6" ht="20.100000000000001" customHeight="1" x14ac:dyDescent="0.45">
      <c r="A58" s="217"/>
      <c r="B58" s="214"/>
      <c r="C58" s="214"/>
      <c r="D58" s="213" t="s">
        <v>43</v>
      </c>
      <c r="E58" s="213"/>
      <c r="F58" s="214"/>
    </row>
    <row r="59" spans="1:6" ht="24" customHeight="1" x14ac:dyDescent="0.45">
      <c r="A59" s="217"/>
      <c r="B59" s="214"/>
      <c r="C59" s="214"/>
      <c r="D59" s="213"/>
      <c r="E59" s="213"/>
      <c r="F59" s="214"/>
    </row>
    <row r="60" spans="1:6" ht="18.75" customHeight="1" x14ac:dyDescent="0.45">
      <c r="A60" s="217"/>
      <c r="B60" s="216"/>
      <c r="C60" s="216"/>
      <c r="D60" s="213"/>
      <c r="E60" s="213"/>
      <c r="F60" s="214"/>
    </row>
    <row r="61" spans="1:6" ht="20.100000000000001" customHeight="1" x14ac:dyDescent="0.45">
      <c r="A61" s="217"/>
      <c r="B61" s="216"/>
      <c r="C61" s="491" t="s">
        <v>44</v>
      </c>
      <c r="D61" s="491"/>
      <c r="E61" s="491"/>
      <c r="F61" s="214"/>
    </row>
    <row r="62" spans="1:6" ht="20.100000000000001" customHeight="1" x14ac:dyDescent="0.45">
      <c r="A62" s="217"/>
      <c r="B62" s="216"/>
      <c r="C62" s="491" t="s">
        <v>45</v>
      </c>
      <c r="D62" s="491"/>
      <c r="E62" s="491"/>
      <c r="F62" s="214"/>
    </row>
    <row r="63" spans="1:6" ht="17.25" x14ac:dyDescent="0.4">
      <c r="A63" s="217"/>
      <c r="B63" s="217"/>
      <c r="C63" s="217"/>
      <c r="D63" s="217"/>
      <c r="E63" s="217"/>
      <c r="F63" s="217"/>
    </row>
  </sheetData>
  <mergeCells count="54">
    <mergeCell ref="B9:F9"/>
    <mergeCell ref="B2:F2"/>
    <mergeCell ref="B3:F3"/>
    <mergeCell ref="B4:C4"/>
    <mergeCell ref="D4:F4"/>
    <mergeCell ref="B5:C5"/>
    <mergeCell ref="D5:F5"/>
    <mergeCell ref="B6:C6"/>
    <mergeCell ref="B7:C7"/>
    <mergeCell ref="D7:F7"/>
    <mergeCell ref="B8:C8"/>
    <mergeCell ref="D8:F8"/>
    <mergeCell ref="B31:D31"/>
    <mergeCell ref="B10:F10"/>
    <mergeCell ref="B12:E12"/>
    <mergeCell ref="B13:D13"/>
    <mergeCell ref="B14:D14"/>
    <mergeCell ref="B15:D15"/>
    <mergeCell ref="B16:B17"/>
    <mergeCell ref="E16:E17"/>
    <mergeCell ref="F16:F17"/>
    <mergeCell ref="B22:B25"/>
    <mergeCell ref="B26:E26"/>
    <mergeCell ref="B27:C28"/>
    <mergeCell ref="D28:F28"/>
    <mergeCell ref="B30:F30"/>
    <mergeCell ref="C16:C17"/>
    <mergeCell ref="B20:C20"/>
    <mergeCell ref="B32:D32"/>
    <mergeCell ref="B33:D33"/>
    <mergeCell ref="B34:D34"/>
    <mergeCell ref="B35:E35"/>
    <mergeCell ref="B37:F37"/>
    <mergeCell ref="E38:F39"/>
    <mergeCell ref="B41:C41"/>
    <mergeCell ref="D41:F41"/>
    <mergeCell ref="B42:C42"/>
    <mergeCell ref="D42:E42"/>
    <mergeCell ref="C61:E61"/>
    <mergeCell ref="C62:E62"/>
    <mergeCell ref="B45:F45"/>
    <mergeCell ref="B46:F47"/>
    <mergeCell ref="E54:F54"/>
    <mergeCell ref="E55:F55"/>
    <mergeCell ref="E56:F56"/>
    <mergeCell ref="C54:D54"/>
    <mergeCell ref="C55:D55"/>
    <mergeCell ref="C56:D56"/>
    <mergeCell ref="E51:F51"/>
    <mergeCell ref="B21:C21"/>
    <mergeCell ref="C22:D22"/>
    <mergeCell ref="C23:D23"/>
    <mergeCell ref="C24:D24"/>
    <mergeCell ref="C25:D25"/>
  </mergeCells>
  <printOptions horizontalCentered="1"/>
  <pageMargins left="0" right="0" top="0.55118110236220497" bottom="0.55118110236220497" header="0.31496062992126" footer="0.31496062992126"/>
  <pageSetup scale="90" orientation="portrait" r:id="rId1"/>
  <rowBreaks count="1" manualBreakCount="1">
    <brk id="2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17</vt:i4>
      </vt:variant>
    </vt:vector>
  </HeadingPairs>
  <TitlesOfParts>
    <vt:vector size="40" baseType="lpstr">
      <vt:lpstr>NERALE</vt:lpstr>
      <vt:lpstr>BADANAVALU</vt:lpstr>
      <vt:lpstr>DODDAKAVALANDE</vt:lpstr>
      <vt:lpstr>DUGGAHALLI</vt:lpstr>
      <vt:lpstr>DASANURU</vt:lpstr>
      <vt:lpstr>HAGINAVALU</vt:lpstr>
      <vt:lpstr>HADYA</vt:lpstr>
      <vt:lpstr>HARADANAHALLI</vt:lpstr>
      <vt:lpstr>KARYA</vt:lpstr>
      <vt:lpstr>KURIHUNDI</vt:lpstr>
      <vt:lpstr>MALLUPURA</vt:lpstr>
      <vt:lpstr>TAGADURU</vt:lpstr>
      <vt:lpstr>SIRAMALLI</vt:lpstr>
      <vt:lpstr>YADIYALA</vt:lpstr>
      <vt:lpstr>HEMMARAGALA</vt:lpstr>
      <vt:lpstr>NALLITHALAPURA</vt:lpstr>
      <vt:lpstr>ABST</vt:lpstr>
      <vt:lpstr>Sheet3</vt:lpstr>
      <vt:lpstr>Sheet1</vt:lpstr>
      <vt:lpstr>Sheet2</vt:lpstr>
      <vt:lpstr>Sheet4</vt:lpstr>
      <vt:lpstr>Sheet5</vt:lpstr>
      <vt:lpstr>Sheet6</vt:lpstr>
      <vt:lpstr>ABST!Print_Area</vt:lpstr>
      <vt:lpstr>BADANAVALU!Print_Area</vt:lpstr>
      <vt:lpstr>DASANURU!Print_Area</vt:lpstr>
      <vt:lpstr>DODDAKAVALANDE!Print_Area</vt:lpstr>
      <vt:lpstr>DUGGAHALLI!Print_Area</vt:lpstr>
      <vt:lpstr>HADYA!Print_Area</vt:lpstr>
      <vt:lpstr>HAGINAVALU!Print_Area</vt:lpstr>
      <vt:lpstr>HARADANAHALLI!Print_Area</vt:lpstr>
      <vt:lpstr>HEMMARAGALA!Print_Area</vt:lpstr>
      <vt:lpstr>KARYA!Print_Area</vt:lpstr>
      <vt:lpstr>KURIHUNDI!Print_Area</vt:lpstr>
      <vt:lpstr>MALLUPURA!Print_Area</vt:lpstr>
      <vt:lpstr>NALLITHALAPURA!Print_Area</vt:lpstr>
      <vt:lpstr>NERALE!Print_Area</vt:lpstr>
      <vt:lpstr>SIRAMALLI!Print_Area</vt:lpstr>
      <vt:lpstr>TAGADURU!Print_Area</vt:lpstr>
      <vt:lpstr>YADIYALA!Print_Area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</dc:creator>
  <cp:lastModifiedBy>HP MAIN</cp:lastModifiedBy>
  <cp:lastPrinted>2022-05-06T07:33:42Z</cp:lastPrinted>
  <dcterms:created xsi:type="dcterms:W3CDTF">2016-08-03T05:47:00Z</dcterms:created>
  <dcterms:modified xsi:type="dcterms:W3CDTF">2022-07-04T09:42:46Z</dcterms:modified>
</cp:coreProperties>
</file>