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Sheet1" sheetId="1" r:id="rId1"/>
    <sheet name="B1TMPR174" sheetId="4" r:id="rId2"/>
    <sheet name="Sheet4" sheetId="5" r:id="rId3"/>
  </sheets>
  <definedNames>
    <definedName name="_xlnm.Print_Area" localSheetId="1">B1TMPR174!$A$1:$M$20</definedName>
    <definedName name="_xlnm.Print_Area" localSheetId="0">Sheet1!$A$6:$J$36</definedName>
  </definedNames>
  <calcPr calcId="145621"/>
</workbook>
</file>

<file path=xl/calcChain.xml><?xml version="1.0" encoding="utf-8"?>
<calcChain xmlns="http://schemas.openxmlformats.org/spreadsheetml/2006/main">
  <c r="C20" i="4" l="1"/>
  <c r="M6" i="4"/>
  <c r="K16" i="4"/>
  <c r="C18" i="4" s="1"/>
  <c r="C15" i="4" l="1"/>
  <c r="C9" i="4"/>
  <c r="C10" i="4"/>
  <c r="C11" i="4"/>
  <c r="C12" i="4"/>
  <c r="C13" i="4"/>
  <c r="C14" i="4"/>
  <c r="C8" i="4"/>
  <c r="C5" i="4"/>
  <c r="C6" i="4"/>
  <c r="C7" i="4"/>
  <c r="C4" i="4"/>
  <c r="C16" i="4" s="1"/>
  <c r="B4" i="4"/>
  <c r="A5" i="4" s="1"/>
  <c r="B5" i="4" s="1"/>
  <c r="A6" i="4" s="1"/>
  <c r="B6" i="4" s="1"/>
  <c r="A7" i="4" s="1"/>
  <c r="B7" i="4" s="1"/>
  <c r="A8" i="4" s="1"/>
  <c r="B8" i="4" s="1"/>
  <c r="A9" i="4" s="1"/>
  <c r="B9" i="4" s="1"/>
  <c r="A10" i="4" s="1"/>
  <c r="B10" i="4" s="1"/>
  <c r="A11" i="4" s="1"/>
  <c r="B11" i="4" s="1"/>
  <c r="A12" i="4" s="1"/>
  <c r="B12" i="4" s="1"/>
  <c r="A13" i="4" s="1"/>
  <c r="B13" i="4" s="1"/>
  <c r="A14" i="4" s="1"/>
  <c r="B14" i="4" s="1"/>
  <c r="A15" i="4" s="1"/>
  <c r="B5" i="5" l="1"/>
  <c r="A6" i="5" s="1"/>
  <c r="B6" i="5" s="1"/>
  <c r="A7" i="5" s="1"/>
  <c r="B7" i="5" s="1"/>
  <c r="A8" i="5" s="1"/>
  <c r="B8" i="5" s="1"/>
  <c r="A9" i="5" s="1"/>
  <c r="B9" i="5" s="1"/>
  <c r="A10" i="5" s="1"/>
  <c r="B10" i="5" s="1"/>
  <c r="A11" i="5" s="1"/>
  <c r="B11" i="5" s="1"/>
  <c r="A12" i="5" s="1"/>
  <c r="B12" i="5" s="1"/>
  <c r="A13" i="5" s="1"/>
  <c r="B13" i="5" s="1"/>
  <c r="A14" i="5" s="1"/>
  <c r="B14" i="5" s="1"/>
  <c r="B4" i="5"/>
  <c r="A5" i="5"/>
  <c r="C17" i="4" l="1"/>
  <c r="J35" i="1"/>
  <c r="J31" i="1"/>
  <c r="D26" i="1"/>
  <c r="C19" i="4" l="1"/>
  <c r="N31" i="1"/>
  <c r="J28" i="1"/>
  <c r="J32" i="1" s="1"/>
  <c r="J34" i="1" s="1"/>
  <c r="J36" i="1" s="1"/>
  <c r="J38" i="1" s="1"/>
  <c r="B26" i="1"/>
  <c r="E26" i="1" l="1"/>
  <c r="F26" i="1" s="1"/>
  <c r="G26" i="1" s="1"/>
  <c r="C26" i="1"/>
  <c r="H26" i="1" l="1"/>
  <c r="C28" i="1" s="1"/>
  <c r="C30" i="1" s="1"/>
</calcChain>
</file>

<file path=xl/sharedStrings.xml><?xml version="1.0" encoding="utf-8"?>
<sst xmlns="http://schemas.openxmlformats.org/spreadsheetml/2006/main" count="67" uniqueCount="59">
  <si>
    <t>RR NO</t>
  </si>
  <si>
    <t>Consumer Name</t>
  </si>
  <si>
    <t>ADDRESS</t>
  </si>
  <si>
    <t>Sanction KWh</t>
  </si>
  <si>
    <t>Date of Service</t>
  </si>
  <si>
    <t>DATE OF DISS</t>
  </si>
  <si>
    <t>DEPOSIT DETAILS</t>
  </si>
  <si>
    <t>ACC</t>
  </si>
  <si>
    <t>MSD</t>
  </si>
  <si>
    <t>AMOUNT</t>
  </si>
  <si>
    <t>RT NO</t>
  </si>
  <si>
    <t>RT DATE</t>
  </si>
  <si>
    <t>METER DETAILS</t>
  </si>
  <si>
    <t>SL NO</t>
  </si>
  <si>
    <t>MAKE</t>
  </si>
  <si>
    <t>PREPAID</t>
  </si>
  <si>
    <t>PHASE</t>
  </si>
  <si>
    <t>FR</t>
  </si>
  <si>
    <t>IR</t>
  </si>
  <si>
    <t>NO OF DAYS</t>
  </si>
  <si>
    <t>WEEK</t>
  </si>
  <si>
    <t>FC</t>
  </si>
  <si>
    <t>UNITS</t>
  </si>
  <si>
    <t>EC</t>
  </si>
  <si>
    <t>TAX</t>
  </si>
  <si>
    <t>FAC</t>
  </si>
  <si>
    <t xml:space="preserve">TOTAL BILL </t>
  </si>
  <si>
    <t>COLLECTION</t>
  </si>
  <si>
    <t>BALANCE</t>
  </si>
  <si>
    <t>FINAL BILL CALCUCLATION</t>
  </si>
  <si>
    <t>DMD</t>
  </si>
  <si>
    <t>OTHERS</t>
  </si>
  <si>
    <t>LEVEL2</t>
  </si>
  <si>
    <t>METER RENT</t>
  </si>
  <si>
    <t>T DMD</t>
  </si>
  <si>
    <t>PAID</t>
  </si>
  <si>
    <t>BAL</t>
  </si>
  <si>
    <t>DEP</t>
  </si>
  <si>
    <t>NET PAY</t>
  </si>
  <si>
    <t xml:space="preserve">TOTAL CALC </t>
  </si>
  <si>
    <t xml:space="preserve">BILL </t>
  </si>
  <si>
    <t>NAGARAJU</t>
  </si>
  <si>
    <t>S/O VENKATAPPA</t>
  </si>
  <si>
    <t>Z0040702</t>
  </si>
  <si>
    <t>SECURE</t>
  </si>
  <si>
    <t>B1TMPR174</t>
  </si>
  <si>
    <t>DIS</t>
  </si>
  <si>
    <t>DMD ALRDY</t>
  </si>
  <si>
    <t>DEMAND TO BE RAIS</t>
  </si>
  <si>
    <t>DOS</t>
  </si>
  <si>
    <t>DUE DATE</t>
  </si>
  <si>
    <t>DEFF UNIS</t>
  </si>
  <si>
    <t>COL</t>
  </si>
  <si>
    <t>TO BE TRANSFER</t>
  </si>
  <si>
    <t>ACTUAL DMD</t>
  </si>
  <si>
    <t>CESC-BEGUR SUB-DIVISION</t>
  </si>
  <si>
    <t>INTR</t>
  </si>
  <si>
    <t>B1TMPR158 FINAL BILL</t>
  </si>
  <si>
    <t>DEPOSIT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</si>
</sst>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12529"/>
      <name val="Arial"/>
      <family val="2"/>
    </font>
    <font>
      <b/>
      <sz val="10"/>
      <color rgb="FF333333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15" fontId="3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0" fontId="6" fillId="3" borderId="1" xfId="0" applyFont="1" applyFill="1" applyBorder="1"/>
    <xf numFmtId="0" fontId="6" fillId="0" borderId="1" xfId="0" applyFont="1" applyBorder="1"/>
    <xf numFmtId="3" fontId="0" fillId="0" borderId="0" xfId="0" applyNumberFormat="1"/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1" fillId="0" borderId="1" xfId="0" applyNumberFormat="1" applyFont="1" applyBorder="1"/>
    <xf numFmtId="3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N38"/>
  <sheetViews>
    <sheetView zoomScaleNormal="100" workbookViewId="0">
      <selection activeCell="C14" sqref="C14"/>
    </sheetView>
  </sheetViews>
  <sheetFormatPr defaultRowHeight="15" x14ac:dyDescent="0.25"/>
  <cols>
    <col min="1" max="1" width="9.140625" style="1"/>
    <col min="2" max="2" width="23.140625" style="1" bestFit="1" customWidth="1"/>
    <col min="3" max="3" width="21" style="1" bestFit="1" customWidth="1"/>
    <col min="4" max="4" width="9.140625" style="1"/>
    <col min="5" max="5" width="10.42578125" style="1" bestFit="1" customWidth="1"/>
    <col min="6" max="8" width="9.140625" style="1"/>
    <col min="9" max="9" width="15.85546875" style="1" bestFit="1" customWidth="1"/>
    <col min="10" max="10" width="11.140625" style="1" customWidth="1"/>
    <col min="11" max="16384" width="9.140625" style="1"/>
  </cols>
  <sheetData>
    <row r="6" spans="2:5" x14ac:dyDescent="0.25">
      <c r="B6" s="2" t="s">
        <v>0</v>
      </c>
      <c r="C6" s="2" t="s">
        <v>45</v>
      </c>
    </row>
    <row r="7" spans="2:5" x14ac:dyDescent="0.25">
      <c r="B7" s="6" t="s">
        <v>1</v>
      </c>
      <c r="C7" s="7" t="s">
        <v>41</v>
      </c>
    </row>
    <row r="8" spans="2:5" x14ac:dyDescent="0.25">
      <c r="B8" s="2" t="s">
        <v>2</v>
      </c>
      <c r="C8" s="7" t="s">
        <v>42</v>
      </c>
    </row>
    <row r="9" spans="2:5" x14ac:dyDescent="0.25">
      <c r="B9" s="6" t="s">
        <v>3</v>
      </c>
      <c r="C9" s="7">
        <v>2</v>
      </c>
    </row>
    <row r="10" spans="2:5" x14ac:dyDescent="0.25">
      <c r="B10" s="8" t="s">
        <v>4</v>
      </c>
      <c r="C10" s="9">
        <v>44700</v>
      </c>
    </row>
    <row r="11" spans="2:5" x14ac:dyDescent="0.25">
      <c r="B11" s="2" t="s">
        <v>5</v>
      </c>
      <c r="C11" s="3">
        <v>44795</v>
      </c>
    </row>
    <row r="13" spans="2:5" x14ac:dyDescent="0.25">
      <c r="B13" s="4" t="s">
        <v>6</v>
      </c>
      <c r="C13" s="2" t="s">
        <v>9</v>
      </c>
      <c r="D13" s="2" t="s">
        <v>10</v>
      </c>
      <c r="E13" s="2" t="s">
        <v>11</v>
      </c>
    </row>
    <row r="14" spans="2:5" x14ac:dyDescent="0.25">
      <c r="B14" s="2" t="s">
        <v>7</v>
      </c>
      <c r="C14" s="15">
        <v>8140</v>
      </c>
      <c r="D14" s="2">
        <v>36257</v>
      </c>
      <c r="E14" s="3">
        <v>44700</v>
      </c>
    </row>
    <row r="15" spans="2:5" x14ac:dyDescent="0.25">
      <c r="B15" s="2" t="s">
        <v>8</v>
      </c>
      <c r="C15" s="15">
        <v>6993</v>
      </c>
      <c r="D15" s="2">
        <v>36258</v>
      </c>
      <c r="E15" s="3">
        <v>44700</v>
      </c>
    </row>
    <row r="17" spans="2:14" x14ac:dyDescent="0.25">
      <c r="B17" s="4" t="s">
        <v>12</v>
      </c>
      <c r="C17" s="2" t="s">
        <v>15</v>
      </c>
    </row>
    <row r="18" spans="2:14" x14ac:dyDescent="0.25">
      <c r="B18" s="2" t="s">
        <v>13</v>
      </c>
      <c r="C18" s="2" t="s">
        <v>43</v>
      </c>
    </row>
    <row r="19" spans="2:14" x14ac:dyDescent="0.25">
      <c r="B19" s="2" t="s">
        <v>14</v>
      </c>
      <c r="C19" s="2" t="s">
        <v>44</v>
      </c>
    </row>
    <row r="20" spans="2:14" x14ac:dyDescent="0.25">
      <c r="B20" s="2" t="s">
        <v>16</v>
      </c>
      <c r="C20" s="2">
        <v>1</v>
      </c>
    </row>
    <row r="21" spans="2:14" x14ac:dyDescent="0.25">
      <c r="B21" s="2" t="s">
        <v>18</v>
      </c>
      <c r="C21" s="2">
        <v>15</v>
      </c>
    </row>
    <row r="22" spans="2:14" x14ac:dyDescent="0.25">
      <c r="B22" s="2" t="s">
        <v>17</v>
      </c>
      <c r="C22" s="2">
        <v>127</v>
      </c>
    </row>
    <row r="24" spans="2:14" ht="18.75" x14ac:dyDescent="0.3">
      <c r="B24" s="5" t="s">
        <v>29</v>
      </c>
      <c r="I24" s="24" t="s">
        <v>39</v>
      </c>
      <c r="J24" s="24"/>
    </row>
    <row r="25" spans="2:14" ht="18.75" x14ac:dyDescent="0.3">
      <c r="B25" s="2" t="s">
        <v>19</v>
      </c>
      <c r="C25" s="2" t="s">
        <v>20</v>
      </c>
      <c r="D25" s="2" t="s">
        <v>21</v>
      </c>
      <c r="E25" s="2" t="s">
        <v>22</v>
      </c>
      <c r="F25" s="2" t="s">
        <v>23</v>
      </c>
      <c r="G25" s="2" t="s">
        <v>24</v>
      </c>
      <c r="H25" s="11" t="s">
        <v>25</v>
      </c>
      <c r="I25" s="12" t="s">
        <v>21</v>
      </c>
      <c r="J25" s="13">
        <v>7700</v>
      </c>
    </row>
    <row r="26" spans="2:14" ht="18.75" x14ac:dyDescent="0.3">
      <c r="B26" s="2">
        <f>C11-C10</f>
        <v>95</v>
      </c>
      <c r="C26" s="10">
        <f>B26/7</f>
        <v>13.571428571428571</v>
      </c>
      <c r="D26" s="10">
        <f>14*275*2</f>
        <v>7700</v>
      </c>
      <c r="E26" s="2">
        <f>C22-C21</f>
        <v>112</v>
      </c>
      <c r="F26" s="2">
        <f>E26*11.1</f>
        <v>1243.2</v>
      </c>
      <c r="G26" s="2">
        <f>F26*9/100</f>
        <v>111.88800000000001</v>
      </c>
      <c r="H26" s="11">
        <f>E26*0.25</f>
        <v>28</v>
      </c>
      <c r="I26" s="12" t="s">
        <v>24</v>
      </c>
      <c r="J26" s="13">
        <v>112</v>
      </c>
    </row>
    <row r="27" spans="2:14" ht="18.75" x14ac:dyDescent="0.3">
      <c r="I27" s="12" t="s">
        <v>25</v>
      </c>
      <c r="J27" s="13">
        <v>28</v>
      </c>
    </row>
    <row r="28" spans="2:14" ht="18.75" x14ac:dyDescent="0.3">
      <c r="B28" s="2" t="s">
        <v>26</v>
      </c>
      <c r="C28" s="10">
        <f>D26+G26+H26</f>
        <v>7839.8879999999999</v>
      </c>
      <c r="I28" s="12" t="s">
        <v>30</v>
      </c>
      <c r="J28" s="13">
        <f>SUM(J25:J27)</f>
        <v>7840</v>
      </c>
    </row>
    <row r="29" spans="2:14" ht="18.75" x14ac:dyDescent="0.3">
      <c r="B29" s="2" t="s">
        <v>27</v>
      </c>
      <c r="C29" s="2">
        <v>1007</v>
      </c>
      <c r="I29" s="12" t="s">
        <v>31</v>
      </c>
      <c r="J29" s="13">
        <v>0</v>
      </c>
      <c r="M29" s="1" t="s">
        <v>40</v>
      </c>
      <c r="N29" s="1">
        <v>2260</v>
      </c>
    </row>
    <row r="30" spans="2:14" ht="18.75" x14ac:dyDescent="0.3">
      <c r="B30" s="2" t="s">
        <v>28</v>
      </c>
      <c r="C30" s="10">
        <f>C28-C29</f>
        <v>6832.8879999999999</v>
      </c>
      <c r="I30" s="12" t="s">
        <v>32</v>
      </c>
      <c r="J30" s="13">
        <v>0</v>
      </c>
      <c r="N30" s="1">
        <v>9598</v>
      </c>
    </row>
    <row r="31" spans="2:14" ht="18.75" x14ac:dyDescent="0.3">
      <c r="I31" s="12" t="s">
        <v>33</v>
      </c>
      <c r="J31" s="13">
        <f>354*2</f>
        <v>708</v>
      </c>
      <c r="N31" s="1">
        <f>N29-N30</f>
        <v>-7338</v>
      </c>
    </row>
    <row r="32" spans="2:14" ht="18.75" x14ac:dyDescent="0.3">
      <c r="I32" s="12" t="s">
        <v>34</v>
      </c>
      <c r="J32" s="13">
        <f>SUM(J28:J31)</f>
        <v>8548</v>
      </c>
    </row>
    <row r="33" spans="9:10" ht="18.75" x14ac:dyDescent="0.3">
      <c r="I33" s="12" t="s">
        <v>35</v>
      </c>
      <c r="J33" s="13">
        <v>2249</v>
      </c>
    </row>
    <row r="34" spans="9:10" ht="18.75" x14ac:dyDescent="0.3">
      <c r="I34" s="12" t="s">
        <v>36</v>
      </c>
      <c r="J34" s="13">
        <f>J32-J33</f>
        <v>6299</v>
      </c>
    </row>
    <row r="35" spans="9:10" ht="18.75" x14ac:dyDescent="0.3">
      <c r="I35" s="12" t="s">
        <v>37</v>
      </c>
      <c r="J35" s="16">
        <f>C14+C15</f>
        <v>15133</v>
      </c>
    </row>
    <row r="36" spans="9:10" ht="18.75" x14ac:dyDescent="0.3">
      <c r="I36" s="12" t="s">
        <v>38</v>
      </c>
      <c r="J36" s="12">
        <f>J34-J35</f>
        <v>-8834</v>
      </c>
    </row>
    <row r="38" spans="9:10" x14ac:dyDescent="0.25">
      <c r="J38" s="14">
        <f>J36+J37</f>
        <v>-8834</v>
      </c>
    </row>
  </sheetData>
  <mergeCells count="1">
    <mergeCell ref="I24:J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activeCell="H6" sqref="H6"/>
    </sheetView>
  </sheetViews>
  <sheetFormatPr defaultRowHeight="15" x14ac:dyDescent="0.25"/>
  <cols>
    <col min="1" max="1" width="10.42578125" bestFit="1" customWidth="1"/>
    <col min="2" max="2" width="19.28515625" bestFit="1" customWidth="1"/>
    <col min="8" max="8" width="10.42578125" bestFit="1" customWidth="1"/>
    <col min="9" max="9" width="10.140625" bestFit="1" customWidth="1"/>
    <col min="10" max="10" width="10.42578125" bestFit="1" customWidth="1"/>
  </cols>
  <sheetData>
    <row r="1" spans="1:13" x14ac:dyDescent="0.25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3" x14ac:dyDescent="0.25">
      <c r="A2" s="25" t="s">
        <v>57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3" x14ac:dyDescent="0.25">
      <c r="A3" s="4" t="s">
        <v>49</v>
      </c>
      <c r="B3" s="4" t="s">
        <v>50</v>
      </c>
      <c r="C3" s="4" t="s">
        <v>21</v>
      </c>
      <c r="D3" s="4" t="s">
        <v>24</v>
      </c>
      <c r="E3" s="4" t="s">
        <v>25</v>
      </c>
      <c r="F3" s="4" t="s">
        <v>56</v>
      </c>
      <c r="G3" s="20" t="s">
        <v>17</v>
      </c>
      <c r="H3" s="20" t="s">
        <v>18</v>
      </c>
      <c r="I3" s="4" t="s">
        <v>51</v>
      </c>
      <c r="J3" s="20" t="s">
        <v>46</v>
      </c>
      <c r="K3" s="4" t="s">
        <v>52</v>
      </c>
    </row>
    <row r="4" spans="1:13" x14ac:dyDescent="0.25">
      <c r="A4" s="19">
        <v>44596</v>
      </c>
      <c r="B4" s="19">
        <f t="shared" ref="B4:B14" si="0">A4+27</f>
        <v>44623</v>
      </c>
      <c r="C4" s="18">
        <f>250*4*2</f>
        <v>2000</v>
      </c>
      <c r="D4" s="18">
        <v>0</v>
      </c>
      <c r="E4" s="18">
        <v>0</v>
      </c>
      <c r="F4" s="18"/>
      <c r="I4" s="18"/>
      <c r="J4" s="19">
        <v>44909</v>
      </c>
      <c r="K4" s="18"/>
    </row>
    <row r="5" spans="1:13" x14ac:dyDescent="0.25">
      <c r="A5" s="19">
        <f t="shared" ref="A5:A15" si="1">B4+1</f>
        <v>44624</v>
      </c>
      <c r="B5" s="19">
        <f t="shared" si="0"/>
        <v>44651</v>
      </c>
      <c r="C5" s="18">
        <f t="shared" ref="C5:C7" si="2">250*4*2</f>
        <v>2000</v>
      </c>
      <c r="D5" s="18">
        <v>56.942999999999991</v>
      </c>
      <c r="E5" s="18">
        <v>0</v>
      </c>
      <c r="F5" s="18"/>
      <c r="G5" s="18">
        <v>6962</v>
      </c>
      <c r="H5" s="18">
        <v>6905</v>
      </c>
      <c r="I5" s="18">
        <v>57</v>
      </c>
      <c r="J5" s="18"/>
      <c r="K5" s="22">
        <v>0</v>
      </c>
      <c r="M5" t="s">
        <v>58</v>
      </c>
    </row>
    <row r="6" spans="1:13" x14ac:dyDescent="0.25">
      <c r="A6" s="19">
        <f t="shared" si="1"/>
        <v>44652</v>
      </c>
      <c r="B6" s="19">
        <f t="shared" si="0"/>
        <v>44679</v>
      </c>
      <c r="C6" s="18">
        <f t="shared" si="2"/>
        <v>2000</v>
      </c>
      <c r="D6" s="18">
        <v>0</v>
      </c>
      <c r="E6" s="18">
        <v>0</v>
      </c>
      <c r="F6" s="18"/>
      <c r="G6" s="18"/>
      <c r="H6" s="18"/>
      <c r="I6" s="18"/>
      <c r="J6" s="18"/>
      <c r="K6" s="18">
        <v>4057</v>
      </c>
      <c r="M6" s="23">
        <f>8140+6993</f>
        <v>15133</v>
      </c>
    </row>
    <row r="7" spans="1:13" x14ac:dyDescent="0.25">
      <c r="A7" s="19">
        <f t="shared" si="1"/>
        <v>44680</v>
      </c>
      <c r="B7" s="19">
        <f t="shared" si="0"/>
        <v>44707</v>
      </c>
      <c r="C7" s="18">
        <f t="shared" si="2"/>
        <v>2000</v>
      </c>
      <c r="D7" s="18">
        <v>0</v>
      </c>
      <c r="E7" s="18">
        <v>0</v>
      </c>
      <c r="F7" s="18"/>
      <c r="G7" s="18"/>
      <c r="H7" s="18"/>
      <c r="I7" s="18"/>
      <c r="J7" s="18"/>
      <c r="K7" s="18">
        <v>2240</v>
      </c>
    </row>
    <row r="8" spans="1:13" x14ac:dyDescent="0.25">
      <c r="A8" s="19">
        <f t="shared" si="1"/>
        <v>44708</v>
      </c>
      <c r="B8" s="19">
        <f t="shared" si="0"/>
        <v>44735</v>
      </c>
      <c r="C8" s="18">
        <f>275*4*2</f>
        <v>2200</v>
      </c>
      <c r="D8" s="18">
        <v>0</v>
      </c>
      <c r="E8" s="18">
        <v>0</v>
      </c>
      <c r="F8" s="18"/>
      <c r="G8" s="18"/>
      <c r="H8" s="18"/>
      <c r="I8" s="18"/>
      <c r="J8" s="18"/>
      <c r="K8" s="18">
        <v>2245</v>
      </c>
    </row>
    <row r="9" spans="1:13" x14ac:dyDescent="0.25">
      <c r="A9" s="19">
        <f t="shared" si="1"/>
        <v>44736</v>
      </c>
      <c r="B9" s="19">
        <f t="shared" si="0"/>
        <v>44763</v>
      </c>
      <c r="C9" s="18">
        <f t="shared" ref="C9:C14" si="3">275*4*2</f>
        <v>2200</v>
      </c>
      <c r="D9" s="18">
        <v>121.96799999999998</v>
      </c>
      <c r="E9" s="18">
        <v>22.990000000000002</v>
      </c>
      <c r="F9" s="18"/>
      <c r="G9" s="18">
        <v>7083</v>
      </c>
      <c r="H9" s="18">
        <v>6962</v>
      </c>
      <c r="I9" s="18">
        <v>121</v>
      </c>
      <c r="J9" s="18"/>
      <c r="K9" s="21">
        <v>2236</v>
      </c>
    </row>
    <row r="10" spans="1:13" x14ac:dyDescent="0.25">
      <c r="A10" s="19">
        <f t="shared" si="1"/>
        <v>44764</v>
      </c>
      <c r="B10" s="19">
        <f t="shared" si="0"/>
        <v>44791</v>
      </c>
      <c r="C10" s="18">
        <f t="shared" si="3"/>
        <v>2200</v>
      </c>
      <c r="D10" s="18">
        <v>17.135999999999996</v>
      </c>
      <c r="E10" s="18">
        <v>3.23</v>
      </c>
      <c r="F10" s="18"/>
      <c r="G10">
        <v>7100</v>
      </c>
      <c r="H10" s="18">
        <v>7083</v>
      </c>
      <c r="I10" s="18">
        <v>17</v>
      </c>
      <c r="J10" s="18"/>
      <c r="K10" s="22">
        <v>2221</v>
      </c>
    </row>
    <row r="11" spans="1:13" x14ac:dyDescent="0.25">
      <c r="A11" s="19">
        <f t="shared" si="1"/>
        <v>44792</v>
      </c>
      <c r="B11" s="19">
        <f t="shared" si="0"/>
        <v>44819</v>
      </c>
      <c r="C11" s="18">
        <f t="shared" si="3"/>
        <v>2200</v>
      </c>
      <c r="D11" s="18">
        <v>19.151999999999997</v>
      </c>
      <c r="E11" s="18">
        <v>3.61</v>
      </c>
      <c r="F11" s="18"/>
      <c r="G11" s="18">
        <v>7119</v>
      </c>
      <c r="H11" s="18">
        <v>7100</v>
      </c>
      <c r="I11" s="18">
        <v>19</v>
      </c>
      <c r="J11" s="18"/>
      <c r="K11" s="21">
        <v>2223</v>
      </c>
    </row>
    <row r="12" spans="1:13" x14ac:dyDescent="0.25">
      <c r="A12" s="19">
        <f t="shared" si="1"/>
        <v>44820</v>
      </c>
      <c r="B12" s="19">
        <f t="shared" si="0"/>
        <v>44847</v>
      </c>
      <c r="C12" s="18">
        <f t="shared" si="3"/>
        <v>2200</v>
      </c>
      <c r="D12" s="18">
        <v>0</v>
      </c>
      <c r="E12" s="18">
        <v>0</v>
      </c>
      <c r="F12" s="18"/>
      <c r="G12" s="18">
        <v>7182</v>
      </c>
      <c r="H12" s="18">
        <v>7182</v>
      </c>
      <c r="I12" s="18">
        <v>0</v>
      </c>
      <c r="J12" s="18"/>
      <c r="K12" s="22">
        <v>2276</v>
      </c>
    </row>
    <row r="13" spans="1:13" x14ac:dyDescent="0.25">
      <c r="A13" s="19">
        <f t="shared" si="1"/>
        <v>44848</v>
      </c>
      <c r="B13" s="19">
        <f t="shared" si="0"/>
        <v>44875</v>
      </c>
      <c r="C13" s="18">
        <f t="shared" si="3"/>
        <v>2200</v>
      </c>
      <c r="D13" s="18">
        <v>0</v>
      </c>
      <c r="E13" s="18">
        <v>0</v>
      </c>
      <c r="F13" s="18"/>
      <c r="G13" s="18">
        <v>7182</v>
      </c>
      <c r="H13" s="18">
        <v>7182</v>
      </c>
      <c r="I13" s="18">
        <v>0</v>
      </c>
      <c r="J13" s="18"/>
      <c r="K13" s="21">
        <v>2200</v>
      </c>
    </row>
    <row r="14" spans="1:13" x14ac:dyDescent="0.25">
      <c r="A14" s="19">
        <f t="shared" si="1"/>
        <v>44876</v>
      </c>
      <c r="B14" s="19">
        <f t="shared" si="0"/>
        <v>44903</v>
      </c>
      <c r="C14" s="18">
        <f t="shared" si="3"/>
        <v>2200</v>
      </c>
      <c r="D14" s="18">
        <v>0</v>
      </c>
      <c r="E14" s="18">
        <v>0</v>
      </c>
      <c r="F14" s="18"/>
      <c r="G14" s="18">
        <v>7182</v>
      </c>
      <c r="H14" s="18">
        <v>7182</v>
      </c>
      <c r="I14" s="18">
        <v>0</v>
      </c>
      <c r="J14" s="18"/>
      <c r="K14" s="22">
        <v>2200</v>
      </c>
    </row>
    <row r="15" spans="1:13" x14ac:dyDescent="0.25">
      <c r="A15" s="19">
        <f t="shared" si="1"/>
        <v>44904</v>
      </c>
      <c r="B15" s="19">
        <v>44909</v>
      </c>
      <c r="C15" s="18">
        <f>1*2*275</f>
        <v>550</v>
      </c>
      <c r="D15" s="18">
        <v>0</v>
      </c>
      <c r="E15" s="18">
        <v>0</v>
      </c>
      <c r="F15" s="18"/>
      <c r="G15" s="18">
        <v>7182</v>
      </c>
      <c r="H15" s="18">
        <v>7182</v>
      </c>
      <c r="I15" s="18">
        <v>0</v>
      </c>
      <c r="J15" s="18"/>
      <c r="K15" s="18">
        <v>0</v>
      </c>
    </row>
    <row r="16" spans="1:13" x14ac:dyDescent="0.25">
      <c r="A16" s="19"/>
      <c r="B16" s="19"/>
      <c r="C16" s="20">
        <f>SUM(C4:C15)</f>
        <v>23950</v>
      </c>
      <c r="D16" s="20">
        <v>215.19899999999996</v>
      </c>
      <c r="E16" s="20">
        <v>29.830000000000002</v>
      </c>
      <c r="F16" s="18"/>
      <c r="G16" s="18"/>
      <c r="H16" s="18"/>
      <c r="I16" s="18"/>
      <c r="J16" s="18"/>
      <c r="K16" s="20">
        <f>SUM(K5:K15)</f>
        <v>21898</v>
      </c>
    </row>
    <row r="17" spans="1:11" x14ac:dyDescent="0.25">
      <c r="A17" s="19"/>
      <c r="B17" s="27" t="s">
        <v>54</v>
      </c>
      <c r="C17" s="20">
        <f>C16+D16+E16</f>
        <v>24195.029000000002</v>
      </c>
      <c r="D17" s="18"/>
      <c r="E17" s="18"/>
      <c r="F17" s="18"/>
      <c r="G17" s="18"/>
      <c r="H17" s="18"/>
      <c r="I17" s="18"/>
      <c r="J17" s="18"/>
      <c r="K17" s="18"/>
    </row>
    <row r="18" spans="1:11" x14ac:dyDescent="0.25">
      <c r="A18" s="19"/>
      <c r="B18" s="19" t="s">
        <v>47</v>
      </c>
      <c r="C18" s="18">
        <f>K16</f>
        <v>21898</v>
      </c>
      <c r="D18" s="18"/>
      <c r="E18" s="18"/>
      <c r="F18" s="18"/>
      <c r="G18" s="18"/>
      <c r="H18" s="18"/>
      <c r="I18" s="18"/>
      <c r="J18" s="18"/>
      <c r="K18" s="18"/>
    </row>
    <row r="19" spans="1:11" x14ac:dyDescent="0.25">
      <c r="A19" s="19"/>
      <c r="B19" s="27" t="s">
        <v>48</v>
      </c>
      <c r="C19" s="20">
        <f>C17-C18</f>
        <v>2297.0290000000023</v>
      </c>
      <c r="D19" s="18"/>
      <c r="E19" s="18"/>
      <c r="F19" s="18"/>
      <c r="G19" s="18"/>
      <c r="H19" s="18"/>
      <c r="I19" s="18"/>
      <c r="J19" s="18"/>
      <c r="K19" s="18"/>
    </row>
    <row r="20" spans="1:11" ht="15.75" x14ac:dyDescent="0.25">
      <c r="A20" s="19"/>
      <c r="B20" s="27" t="s">
        <v>53</v>
      </c>
      <c r="C20" s="28">
        <f>M6-C19</f>
        <v>12835.970999999998</v>
      </c>
      <c r="D20" s="18"/>
      <c r="E20" s="18"/>
      <c r="F20" s="18"/>
      <c r="G20" s="18"/>
      <c r="H20" s="18"/>
      <c r="I20" s="18"/>
      <c r="J20" s="18"/>
      <c r="K20" s="18"/>
    </row>
    <row r="21" spans="1:11" x14ac:dyDescent="0.25">
      <c r="A21" s="17"/>
      <c r="B21" s="17"/>
    </row>
  </sheetData>
  <mergeCells count="2">
    <mergeCell ref="A2:K2"/>
    <mergeCell ref="A1:K1"/>
  </mergeCells>
  <pageMargins left="0.7" right="0.7" top="0.75" bottom="0.75" header="0.3" footer="0.3"/>
  <pageSetup scale="93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4"/>
  <sheetViews>
    <sheetView workbookViewId="0">
      <selection activeCell="A5" sqref="A5"/>
    </sheetView>
  </sheetViews>
  <sheetFormatPr defaultRowHeight="15" x14ac:dyDescent="0.25"/>
  <cols>
    <col min="1" max="2" width="10.42578125" bestFit="1" customWidth="1"/>
  </cols>
  <sheetData>
    <row r="4" spans="1:2" x14ac:dyDescent="0.25">
      <c r="A4" s="19">
        <v>44806</v>
      </c>
      <c r="B4" s="17">
        <f>A4+27</f>
        <v>44833</v>
      </c>
    </row>
    <row r="5" spans="1:2" x14ac:dyDescent="0.25">
      <c r="A5" s="17">
        <f>B4+1</f>
        <v>44834</v>
      </c>
      <c r="B5" s="17">
        <f t="shared" ref="B5:B14" si="0">A5+27</f>
        <v>44861</v>
      </c>
    </row>
    <row r="6" spans="1:2" x14ac:dyDescent="0.25">
      <c r="A6" s="17">
        <f>B5+1</f>
        <v>44862</v>
      </c>
      <c r="B6" s="17">
        <f t="shared" si="0"/>
        <v>44889</v>
      </c>
    </row>
    <row r="7" spans="1:2" x14ac:dyDescent="0.25">
      <c r="A7" s="17">
        <f t="shared" ref="A7:A14" si="1">B6+1</f>
        <v>44890</v>
      </c>
      <c r="B7" s="17">
        <f t="shared" si="0"/>
        <v>44917</v>
      </c>
    </row>
    <row r="8" spans="1:2" x14ac:dyDescent="0.25">
      <c r="A8" s="17">
        <f t="shared" si="1"/>
        <v>44918</v>
      </c>
      <c r="B8" s="17">
        <f t="shared" si="0"/>
        <v>44945</v>
      </c>
    </row>
    <row r="9" spans="1:2" x14ac:dyDescent="0.25">
      <c r="A9" s="17">
        <f t="shared" si="1"/>
        <v>44946</v>
      </c>
      <c r="B9" s="17">
        <f t="shared" si="0"/>
        <v>44973</v>
      </c>
    </row>
    <row r="10" spans="1:2" x14ac:dyDescent="0.25">
      <c r="A10" s="17">
        <f t="shared" si="1"/>
        <v>44974</v>
      </c>
      <c r="B10" s="17">
        <f t="shared" si="0"/>
        <v>45001</v>
      </c>
    </row>
    <row r="11" spans="1:2" x14ac:dyDescent="0.25">
      <c r="A11" s="17">
        <f t="shared" si="1"/>
        <v>45002</v>
      </c>
      <c r="B11" s="17">
        <f t="shared" si="0"/>
        <v>45029</v>
      </c>
    </row>
    <row r="12" spans="1:2" x14ac:dyDescent="0.25">
      <c r="A12" s="17">
        <f t="shared" si="1"/>
        <v>45030</v>
      </c>
      <c r="B12" s="17">
        <f t="shared" si="0"/>
        <v>45057</v>
      </c>
    </row>
    <row r="13" spans="1:2" x14ac:dyDescent="0.25">
      <c r="A13" s="17">
        <f t="shared" si="1"/>
        <v>45058</v>
      </c>
      <c r="B13" s="17">
        <f t="shared" si="0"/>
        <v>45085</v>
      </c>
    </row>
    <row r="14" spans="1:2" x14ac:dyDescent="0.25">
      <c r="A14" s="17">
        <f t="shared" si="1"/>
        <v>45086</v>
      </c>
      <c r="B14" s="17">
        <f t="shared" si="0"/>
        <v>45113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B1TMPR174</vt:lpstr>
      <vt:lpstr>Sheet4</vt:lpstr>
      <vt:lpstr>B1TMPR174!Print_Area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IIITS</cp:lastModifiedBy>
  <cp:lastPrinted>2022-12-15T09:30:01Z</cp:lastPrinted>
  <dcterms:created xsi:type="dcterms:W3CDTF">2022-07-28T07:34:25Z</dcterms:created>
  <dcterms:modified xsi:type="dcterms:W3CDTF">2022-12-15T09:30:16Z</dcterms:modified>
</cp:coreProperties>
</file>