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 firstSheet="85" activeTab="96"/>
  </bookViews>
  <sheets>
    <sheet name="Sheet1" sheetId="1" r:id="rId1"/>
    <sheet name="Sheet2" sheetId="2" r:id="rId2"/>
    <sheet name="Sheet5" sheetId="5" r:id="rId3"/>
    <sheet name="Sheet4" sheetId="4" r:id="rId4"/>
    <sheet name="SEP-14" sheetId="6" r:id="rId5"/>
    <sheet name="Sheet6" sheetId="7" r:id="rId6"/>
    <sheet name="Sheet7" sheetId="8" r:id="rId7"/>
    <sheet name="Sheet8" sheetId="9" r:id="rId8"/>
    <sheet name="Sheet9" sheetId="10" r:id="rId9"/>
    <sheet name="Sheet3" sheetId="3" r:id="rId10"/>
    <sheet name="Sheet10" sheetId="11" r:id="rId11"/>
    <sheet name="Sheet11" sheetId="12" r:id="rId12"/>
    <sheet name="Sheet12" sheetId="13" r:id="rId13"/>
    <sheet name="Sheet13" sheetId="14" r:id="rId14"/>
    <sheet name="Sheet14" sheetId="15" r:id="rId15"/>
    <sheet name="Sheet15" sheetId="16" r:id="rId16"/>
    <sheet name="Sheet16" sheetId="17" r:id="rId17"/>
    <sheet name="Sheet17" sheetId="18" r:id="rId18"/>
    <sheet name="Sheet18" sheetId="19" r:id="rId19"/>
    <sheet name="Sheet19" sheetId="20" r:id="rId20"/>
    <sheet name="Sheet20" sheetId="21" r:id="rId21"/>
    <sheet name="Sheet21" sheetId="22" r:id="rId22"/>
    <sheet name="Sheet22" sheetId="23" r:id="rId23"/>
    <sheet name="Sheet23" sheetId="24" r:id="rId24"/>
    <sheet name="Sheet24" sheetId="25" r:id="rId25"/>
    <sheet name="Sheet25" sheetId="26" r:id="rId26"/>
    <sheet name="Sheet26" sheetId="27" r:id="rId27"/>
    <sheet name="Sheet27" sheetId="28" r:id="rId28"/>
    <sheet name="Sheet28" sheetId="29" r:id="rId29"/>
    <sheet name="Sheet29" sheetId="30" r:id="rId30"/>
    <sheet name="Sheet30" sheetId="31" r:id="rId31"/>
    <sheet name="Sheet31" sheetId="32" r:id="rId32"/>
    <sheet name="Sheet32" sheetId="33" r:id="rId33"/>
    <sheet name="Sheet33" sheetId="34" r:id="rId34"/>
    <sheet name="Sheet34" sheetId="35" r:id="rId35"/>
    <sheet name="Sheet35" sheetId="36" r:id="rId36"/>
    <sheet name="Sheet36" sheetId="37" r:id="rId37"/>
    <sheet name="Sheet37" sheetId="38" r:id="rId38"/>
    <sheet name="Sheet38" sheetId="39" r:id="rId39"/>
    <sheet name="Sheet39" sheetId="40" r:id="rId40"/>
    <sheet name="Sheet40" sheetId="41" r:id="rId41"/>
    <sheet name="Sheet41" sheetId="42" r:id="rId42"/>
    <sheet name="Sheet42" sheetId="43" r:id="rId43"/>
    <sheet name="Sheet43" sheetId="44" r:id="rId44"/>
    <sheet name="Sheet44" sheetId="45" r:id="rId45"/>
    <sheet name="Sheet45" sheetId="46" r:id="rId46"/>
    <sheet name="Sheet46" sheetId="47" r:id="rId47"/>
    <sheet name="Sheet47" sheetId="48" r:id="rId48"/>
    <sheet name="Sheet48" sheetId="49" r:id="rId49"/>
    <sheet name="Sheet49" sheetId="50" r:id="rId50"/>
    <sheet name="Sheet50" sheetId="51" r:id="rId51"/>
    <sheet name="Sheet51" sheetId="52" r:id="rId52"/>
    <sheet name="Sheet52" sheetId="53" r:id="rId53"/>
    <sheet name="Sheet53" sheetId="54" r:id="rId54"/>
    <sheet name="Sheet54" sheetId="55" r:id="rId55"/>
    <sheet name="Sheet55" sheetId="56" r:id="rId56"/>
    <sheet name="Sheet56" sheetId="57" r:id="rId57"/>
    <sheet name="Sheet57" sheetId="58" r:id="rId58"/>
    <sheet name="Sheet58" sheetId="59" r:id="rId59"/>
    <sheet name="Sheet59" sheetId="60" r:id="rId60"/>
    <sheet name="Sheet60" sheetId="61" r:id="rId61"/>
    <sheet name="Sheet61" sheetId="62" r:id="rId62"/>
    <sheet name="Sheet62" sheetId="63" r:id="rId63"/>
    <sheet name="Sheet63" sheetId="64" r:id="rId64"/>
    <sheet name="Sheet64" sheetId="65" r:id="rId65"/>
    <sheet name="Sheet65" sheetId="66" r:id="rId66"/>
    <sheet name="Sheet66" sheetId="67" r:id="rId67"/>
    <sheet name="Sheet67" sheetId="68" r:id="rId68"/>
    <sheet name="Sheet68" sheetId="69" r:id="rId69"/>
    <sheet name="Sheet69" sheetId="70" r:id="rId70"/>
    <sheet name="Sheet70" sheetId="71" r:id="rId71"/>
    <sheet name="Sheet71" sheetId="72" r:id="rId72"/>
    <sheet name="Sheet72" sheetId="73" r:id="rId73"/>
    <sheet name="Sheet73" sheetId="74" r:id="rId74"/>
    <sheet name="Sheet74" sheetId="75" r:id="rId75"/>
    <sheet name="Sheet75" sheetId="76" r:id="rId76"/>
    <sheet name="Sheet76" sheetId="77" r:id="rId77"/>
    <sheet name="Sheet77" sheetId="78" r:id="rId78"/>
    <sheet name="Sheet79" sheetId="80" r:id="rId79"/>
    <sheet name="Sheet78" sheetId="81" r:id="rId80"/>
    <sheet name="Sheet80" sheetId="82" r:id="rId81"/>
    <sheet name="Sheet81" sheetId="83" r:id="rId82"/>
    <sheet name="Sheet82" sheetId="84" r:id="rId83"/>
    <sheet name="Sheet83" sheetId="85" r:id="rId84"/>
    <sheet name="Sheet84" sheetId="86" r:id="rId85"/>
    <sheet name="Sheet85" sheetId="87" r:id="rId86"/>
    <sheet name="Sheet86" sheetId="88" r:id="rId87"/>
    <sheet name="Sheet88" sheetId="90" r:id="rId88"/>
    <sheet name="Sheet90" sheetId="92" r:id="rId89"/>
    <sheet name="Sheet87" sheetId="89" r:id="rId90"/>
    <sheet name="Sheet89" sheetId="91" r:id="rId91"/>
    <sheet name="Sheet91" sheetId="93" r:id="rId92"/>
    <sheet name="Sheet92" sheetId="94" r:id="rId93"/>
    <sheet name="Sheet93" sheetId="95" r:id="rId94"/>
    <sheet name="Sheet94" sheetId="96" r:id="rId95"/>
    <sheet name="Sheet95" sheetId="97" r:id="rId96"/>
    <sheet name="Sheet96" sheetId="98" r:id="rId97"/>
  </sheets>
  <definedNames>
    <definedName name="_xlnm.Print_Area" localSheetId="74">Sheet74!$A$1:$H$25</definedName>
  </definedNames>
  <calcPr calcId="145621"/>
</workbook>
</file>

<file path=xl/calcChain.xml><?xml version="1.0" encoding="utf-8"?>
<calcChain xmlns="http://schemas.openxmlformats.org/spreadsheetml/2006/main">
  <c r="G5" i="98" l="1"/>
  <c r="I5" i="98" s="1"/>
  <c r="I9" i="98" l="1"/>
  <c r="B7" i="98"/>
  <c r="G5" i="97"/>
  <c r="I5" i="97" s="1"/>
  <c r="B9" i="98" l="1"/>
  <c r="I7" i="98"/>
  <c r="B7" i="97"/>
  <c r="I9" i="97"/>
  <c r="B9" i="96"/>
  <c r="G5" i="96"/>
  <c r="I5" i="96" s="1"/>
  <c r="I8" i="98" l="1"/>
  <c r="I10" i="98" s="1"/>
  <c r="B9" i="97"/>
  <c r="I7" i="97"/>
  <c r="B7" i="96"/>
  <c r="I7" i="96" s="1"/>
  <c r="I9" i="96"/>
  <c r="G5" i="95"/>
  <c r="I5" i="95" s="1"/>
  <c r="I9" i="95" s="1"/>
  <c r="I8" i="97" l="1"/>
  <c r="I10" i="97" s="1"/>
  <c r="I8" i="96"/>
  <c r="I10" i="96" s="1"/>
  <c r="B7" i="95"/>
  <c r="I7" i="95" s="1"/>
  <c r="G5" i="94"/>
  <c r="I5" i="94" s="1"/>
  <c r="I8" i="95" l="1"/>
  <c r="I10" i="95" s="1"/>
  <c r="B7" i="94"/>
  <c r="I7" i="94" s="1"/>
  <c r="I9" i="94"/>
  <c r="G5" i="93"/>
  <c r="I5" i="93" s="1"/>
  <c r="I8" i="94" l="1"/>
  <c r="I10" i="94" s="1"/>
  <c r="B7" i="93"/>
  <c r="I7" i="93" s="1"/>
  <c r="I9" i="93"/>
  <c r="G5" i="92"/>
  <c r="I5" i="92" s="1"/>
  <c r="I8" i="93" l="1"/>
  <c r="I10" i="93" s="1"/>
  <c r="B7" i="92"/>
  <c r="I7" i="92" s="1"/>
  <c r="I9" i="92"/>
  <c r="G5" i="91"/>
  <c r="I5" i="91" s="1"/>
  <c r="I8" i="92" l="1"/>
  <c r="I10" i="92" s="1"/>
  <c r="B7" i="91"/>
  <c r="I7" i="91" s="1"/>
  <c r="I9" i="91"/>
  <c r="G5" i="90"/>
  <c r="I5" i="90" s="1"/>
  <c r="G5" i="89"/>
  <c r="I5" i="89" s="1"/>
  <c r="I10" i="91" l="1"/>
  <c r="I8" i="91"/>
  <c r="B7" i="90"/>
  <c r="I7" i="90" s="1"/>
  <c r="I9" i="90"/>
  <c r="B7" i="89"/>
  <c r="I7" i="89" s="1"/>
  <c r="I9" i="89"/>
  <c r="G5" i="88"/>
  <c r="I5" i="88" s="1"/>
  <c r="I8" i="90" l="1"/>
  <c r="I10" i="90" s="1"/>
  <c r="I8" i="89"/>
  <c r="I10" i="89" s="1"/>
  <c r="B7" i="88"/>
  <c r="I7" i="88" s="1"/>
  <c r="I9" i="88"/>
  <c r="G5" i="87"/>
  <c r="I5" i="87" s="1"/>
  <c r="I8" i="88" l="1"/>
  <c r="I10" i="88" s="1"/>
  <c r="B7" i="87"/>
  <c r="I7" i="87" s="1"/>
  <c r="I9" i="87"/>
  <c r="G5" i="86"/>
  <c r="I5" i="86" s="1"/>
  <c r="I8" i="87" l="1"/>
  <c r="I10" i="87" s="1"/>
  <c r="B7" i="86"/>
  <c r="I7" i="86" s="1"/>
  <c r="I9" i="86"/>
  <c r="G5" i="85"/>
  <c r="I5" i="85" s="1"/>
  <c r="I8" i="86" l="1"/>
  <c r="I10" i="86" s="1"/>
  <c r="B7" i="85"/>
  <c r="I7" i="85" s="1"/>
  <c r="I9" i="85"/>
  <c r="G5" i="84"/>
  <c r="I5" i="84"/>
  <c r="I8" i="85" l="1"/>
  <c r="I10" i="85" s="1"/>
  <c r="B7" i="84"/>
  <c r="I7" i="84" s="1"/>
  <c r="I9" i="84"/>
  <c r="G5" i="83"/>
  <c r="I5" i="83" s="1"/>
  <c r="B7" i="83" s="1"/>
  <c r="I7" i="83" s="1"/>
  <c r="I8" i="84" l="1"/>
  <c r="I10" i="84" s="1"/>
  <c r="I8" i="83"/>
  <c r="I9" i="83"/>
  <c r="I10" i="83" s="1"/>
  <c r="I5" i="82"/>
  <c r="G5" i="82"/>
  <c r="I9" i="82" l="1"/>
  <c r="B7" i="82"/>
  <c r="I7" i="82" s="1"/>
  <c r="G5" i="81"/>
  <c r="I5" i="81" s="1"/>
  <c r="I8" i="82" l="1"/>
  <c r="I10" i="82"/>
  <c r="I9" i="81"/>
  <c r="B7" i="81"/>
  <c r="I7" i="81" s="1"/>
  <c r="I5" i="80"/>
  <c r="B7" i="80" s="1"/>
  <c r="I7" i="80" s="1"/>
  <c r="G5" i="80"/>
  <c r="I8" i="81" l="1"/>
  <c r="I10" i="81" s="1"/>
  <c r="I8" i="80"/>
  <c r="I10" i="80"/>
  <c r="I9" i="80"/>
  <c r="G5" i="78"/>
  <c r="I5" i="78" s="1"/>
  <c r="I9" i="78" l="1"/>
  <c r="B7" i="78"/>
  <c r="I7" i="78" s="1"/>
  <c r="G5" i="77"/>
  <c r="I5" i="77" s="1"/>
  <c r="I8" i="78" l="1"/>
  <c r="I10" i="78"/>
  <c r="B7" i="77"/>
  <c r="I7" i="77" s="1"/>
  <c r="I9" i="77"/>
  <c r="G5" i="76"/>
  <c r="I5" i="76" s="1"/>
  <c r="I8" i="77" l="1"/>
  <c r="I10" i="77" s="1"/>
  <c r="B7" i="76"/>
  <c r="I7" i="76" s="1"/>
  <c r="I9" i="76"/>
  <c r="I8" i="74"/>
  <c r="I9" i="74"/>
  <c r="G5" i="74"/>
  <c r="I5" i="74" s="1"/>
  <c r="I8" i="76" l="1"/>
  <c r="I10" i="76" s="1"/>
  <c r="B7" i="74"/>
  <c r="I7" i="74" s="1"/>
  <c r="I9" i="73"/>
  <c r="G5" i="73"/>
  <c r="I5" i="73" s="1"/>
  <c r="I10" i="74" l="1"/>
  <c r="B7" i="73"/>
  <c r="I7" i="73" s="1"/>
  <c r="G5" i="72"/>
  <c r="I5" i="72" s="1"/>
  <c r="I8" i="73" l="1"/>
  <c r="I10" i="73" s="1"/>
  <c r="B7" i="72"/>
  <c r="I7" i="72" s="1"/>
  <c r="I9" i="72"/>
  <c r="G5" i="71"/>
  <c r="I5" i="71" s="1"/>
  <c r="I8" i="72" l="1"/>
  <c r="I10" i="72" s="1"/>
  <c r="B7" i="71"/>
  <c r="I7" i="71" s="1"/>
  <c r="I9" i="71"/>
  <c r="G5" i="70"/>
  <c r="I5" i="70" s="1"/>
  <c r="I8" i="71" l="1"/>
  <c r="I10" i="71" s="1"/>
  <c r="B7" i="70"/>
  <c r="I7" i="70" s="1"/>
  <c r="I9" i="70"/>
  <c r="I8" i="69"/>
  <c r="I7" i="69"/>
  <c r="B7" i="69"/>
  <c r="G5" i="69"/>
  <c r="I5" i="69" s="1"/>
  <c r="I9" i="69" s="1"/>
  <c r="I8" i="70" l="1"/>
  <c r="I10" i="70" s="1"/>
  <c r="I10" i="69"/>
  <c r="I7" i="68"/>
  <c r="G5" i="68"/>
  <c r="I5" i="68" s="1"/>
  <c r="I9" i="68" s="1"/>
  <c r="I8" i="68" l="1"/>
  <c r="I10" i="68" s="1"/>
  <c r="I7" i="67"/>
  <c r="G5" i="67"/>
  <c r="I5" i="67" s="1"/>
  <c r="I9" i="67" s="1"/>
  <c r="I8" i="67" l="1"/>
  <c r="I10" i="67" s="1"/>
  <c r="I7" i="66"/>
  <c r="I8" i="66" s="1"/>
  <c r="G5" i="66"/>
  <c r="I5" i="66" s="1"/>
  <c r="I9" i="66" s="1"/>
  <c r="I10" i="66" l="1"/>
  <c r="I7" i="65"/>
  <c r="I8" i="65" s="1"/>
  <c r="G5" i="65"/>
  <c r="I5" i="65" s="1"/>
  <c r="I9" i="65" s="1"/>
  <c r="I10" i="65" l="1"/>
  <c r="I8" i="64"/>
  <c r="I7" i="64"/>
  <c r="G5" i="64"/>
  <c r="I5" i="64" s="1"/>
  <c r="I9" i="64" s="1"/>
  <c r="I7" i="63"/>
  <c r="G5" i="63"/>
  <c r="I5" i="63" s="1"/>
  <c r="I9" i="63" s="1"/>
  <c r="I7" i="62"/>
  <c r="I8" i="62" s="1"/>
  <c r="G5" i="62"/>
  <c r="I5" i="62" s="1"/>
  <c r="I9" i="62" s="1"/>
  <c r="I8" i="61"/>
  <c r="I7" i="61"/>
  <c r="G5" i="61"/>
  <c r="I5" i="61" s="1"/>
  <c r="I9" i="61" s="1"/>
  <c r="I7" i="60"/>
  <c r="I8" i="60" s="1"/>
  <c r="G5" i="60"/>
  <c r="I5" i="60" s="1"/>
  <c r="I9" i="60" s="1"/>
  <c r="I7" i="59"/>
  <c r="I8" i="59" s="1"/>
  <c r="G5" i="59"/>
  <c r="I5" i="59" s="1"/>
  <c r="I9" i="59" s="1"/>
  <c r="I7" i="58"/>
  <c r="I10" i="58"/>
  <c r="I8" i="58"/>
  <c r="G5" i="58"/>
  <c r="I5" i="58" s="1"/>
  <c r="I9" i="58" s="1"/>
  <c r="I7" i="57"/>
  <c r="I8" i="57" s="1"/>
  <c r="G5" i="57"/>
  <c r="I5" i="57" s="1"/>
  <c r="I9" i="57" s="1"/>
  <c r="I7" i="56"/>
  <c r="I8" i="56" s="1"/>
  <c r="I9" i="56"/>
  <c r="G5" i="56"/>
  <c r="I5" i="56" s="1"/>
  <c r="I9" i="55"/>
  <c r="I7" i="55"/>
  <c r="G5" i="55"/>
  <c r="I5" i="55" s="1"/>
  <c r="I9" i="54"/>
  <c r="I7" i="54"/>
  <c r="I8" i="54" s="1"/>
  <c r="G5" i="54"/>
  <c r="I5" i="54" s="1"/>
  <c r="I9" i="53"/>
  <c r="I7" i="53"/>
  <c r="G5" i="53"/>
  <c r="I5" i="53" s="1"/>
  <c r="I9" i="52"/>
  <c r="I8" i="52"/>
  <c r="I7" i="52"/>
  <c r="G5" i="52"/>
  <c r="I5" i="52" s="1"/>
  <c r="I9" i="51"/>
  <c r="I10" i="51" s="1"/>
  <c r="I7" i="51"/>
  <c r="I8" i="51" s="1"/>
  <c r="G5" i="51"/>
  <c r="I5" i="51" s="1"/>
  <c r="I7" i="50"/>
  <c r="I8" i="50" s="1"/>
  <c r="G5" i="50"/>
  <c r="I5" i="50" s="1"/>
  <c r="I7" i="49"/>
  <c r="I8" i="49" s="1"/>
  <c r="G5" i="49"/>
  <c r="I5" i="49" s="1"/>
  <c r="I7" i="48"/>
  <c r="I8" i="48"/>
  <c r="I9" i="48" s="1"/>
  <c r="G5" i="48"/>
  <c r="I5" i="48" s="1"/>
  <c r="I7" i="47"/>
  <c r="G5" i="47"/>
  <c r="I5" i="47" s="1"/>
  <c r="I7" i="46"/>
  <c r="I6" i="46"/>
  <c r="G5" i="46"/>
  <c r="I5" i="46" s="1"/>
  <c r="I8" i="45"/>
  <c r="I7" i="45"/>
  <c r="I6" i="45"/>
  <c r="G5" i="45"/>
  <c r="I5" i="45" s="1"/>
  <c r="I7" i="44"/>
  <c r="I6" i="44"/>
  <c r="I8" i="44" s="1"/>
  <c r="G5" i="44"/>
  <c r="I5" i="44" s="1"/>
  <c r="I7" i="43"/>
  <c r="I6" i="43"/>
  <c r="I8" i="43" s="1"/>
  <c r="G5" i="43"/>
  <c r="I5" i="43" s="1"/>
  <c r="I7" i="42"/>
  <c r="I6" i="42"/>
  <c r="G5" i="42"/>
  <c r="I5" i="42" s="1"/>
  <c r="I7" i="41"/>
  <c r="I6" i="41"/>
  <c r="I8" i="41" s="1"/>
  <c r="G5" i="41"/>
  <c r="I5" i="41" s="1"/>
  <c r="I7" i="40"/>
  <c r="I9" i="40" s="1"/>
  <c r="I6" i="40"/>
  <c r="I8" i="40" s="1"/>
  <c r="G5" i="40"/>
  <c r="I5" i="40" s="1"/>
  <c r="I8" i="39"/>
  <c r="I7" i="39"/>
  <c r="I6" i="39"/>
  <c r="G5" i="39"/>
  <c r="I5" i="39" s="1"/>
  <c r="I7" i="38"/>
  <c r="I6" i="38"/>
  <c r="G5" i="38"/>
  <c r="I5" i="38" s="1"/>
  <c r="I10" i="64" l="1"/>
  <c r="I8" i="38"/>
  <c r="I9" i="38" s="1"/>
  <c r="I9" i="49"/>
  <c r="I8" i="63"/>
  <c r="I10" i="63" s="1"/>
  <c r="I10" i="62"/>
  <c r="I10" i="61"/>
  <c r="I10" i="60"/>
  <c r="I10" i="59"/>
  <c r="I10" i="57"/>
  <c r="I10" i="56"/>
  <c r="I8" i="55"/>
  <c r="I10" i="55" s="1"/>
  <c r="I10" i="54"/>
  <c r="I8" i="53"/>
  <c r="I10" i="53" s="1"/>
  <c r="I10" i="52"/>
  <c r="I9" i="50"/>
  <c r="I9" i="47"/>
  <c r="I10" i="47" s="1"/>
  <c r="I8" i="46"/>
  <c r="I9" i="46" s="1"/>
  <c r="I9" i="45"/>
  <c r="I9" i="44"/>
  <c r="I9" i="43"/>
  <c r="I8" i="42"/>
  <c r="I9" i="42" s="1"/>
  <c r="I9" i="41"/>
  <c r="I9" i="39"/>
  <c r="I7" i="37"/>
  <c r="I6" i="37"/>
  <c r="G5" i="37"/>
  <c r="I5" i="37" s="1"/>
  <c r="I7" i="36"/>
  <c r="I6" i="36"/>
  <c r="I8" i="36" s="1"/>
  <c r="G5" i="36"/>
  <c r="I5" i="36" s="1"/>
  <c r="I7" i="35"/>
  <c r="I6" i="35"/>
  <c r="I8" i="35" s="1"/>
  <c r="I9" i="35" s="1"/>
  <c r="G5" i="35"/>
  <c r="I5" i="35" s="1"/>
  <c r="I6" i="34"/>
  <c r="I8" i="34" s="1"/>
  <c r="G5" i="34"/>
  <c r="I5" i="34" s="1"/>
  <c r="I6" i="33"/>
  <c r="I8" i="33" s="1"/>
  <c r="I5" i="33"/>
  <c r="G5" i="33"/>
  <c r="I6" i="32"/>
  <c r="I5" i="32"/>
  <c r="G5" i="32"/>
  <c r="I6" i="31"/>
  <c r="G5" i="31"/>
  <c r="I5" i="31" s="1"/>
  <c r="I6" i="30"/>
  <c r="I8" i="30" s="1"/>
  <c r="G5" i="30"/>
  <c r="I5" i="30" s="1"/>
  <c r="I6" i="29"/>
  <c r="I8" i="29" s="1"/>
  <c r="G5" i="29"/>
  <c r="I5" i="29" s="1"/>
  <c r="I6" i="28"/>
  <c r="I8" i="28" s="1"/>
  <c r="G5" i="28"/>
  <c r="I5" i="28" s="1"/>
  <c r="I6" i="27"/>
  <c r="I8" i="27" s="1"/>
  <c r="G5" i="27"/>
  <c r="I5" i="27" s="1"/>
  <c r="I6" i="26"/>
  <c r="I5" i="26"/>
  <c r="I8" i="26"/>
  <c r="G5" i="26"/>
  <c r="K6" i="25"/>
  <c r="K8" i="25" s="1"/>
  <c r="I5" i="25"/>
  <c r="K5" i="25" s="1"/>
  <c r="K6" i="24"/>
  <c r="K8" i="24" s="1"/>
  <c r="I5" i="24"/>
  <c r="K5" i="24" s="1"/>
  <c r="C6" i="23"/>
  <c r="J6" i="23" s="1"/>
  <c r="J8" i="23" s="1"/>
  <c r="J9" i="23" s="1"/>
  <c r="H5" i="23"/>
  <c r="J5" i="23" s="1"/>
  <c r="I6" i="22"/>
  <c r="G5" i="22"/>
  <c r="I5" i="22" s="1"/>
  <c r="G5" i="21"/>
  <c r="I5" i="21" s="1"/>
  <c r="I6" i="21" s="1"/>
  <c r="I8" i="21" s="1"/>
  <c r="I9" i="21" s="1"/>
  <c r="I8" i="20"/>
  <c r="I9" i="20" s="1"/>
  <c r="G5" i="20"/>
  <c r="I5" i="20" s="1"/>
  <c r="I8" i="19"/>
  <c r="I9" i="19" s="1"/>
  <c r="I5" i="19"/>
  <c r="G5" i="19"/>
  <c r="I8" i="18"/>
  <c r="I9" i="18" s="1"/>
  <c r="G5" i="18"/>
  <c r="I5" i="18" s="1"/>
  <c r="I8" i="17"/>
  <c r="G5" i="17"/>
  <c r="I5" i="17" s="1"/>
  <c r="I9" i="16"/>
  <c r="I10" i="16" s="1"/>
  <c r="I7" i="16"/>
  <c r="G6" i="16"/>
  <c r="I6" i="16" s="1"/>
  <c r="I7" i="15"/>
  <c r="I9" i="15" s="1"/>
  <c r="I10" i="15" s="1"/>
  <c r="G6" i="15"/>
  <c r="I6" i="15" s="1"/>
  <c r="G6" i="14"/>
  <c r="I6" i="14" s="1"/>
  <c r="I9" i="14" s="1"/>
  <c r="G6" i="13"/>
  <c r="I6" i="13" s="1"/>
  <c r="I7" i="13" s="1"/>
  <c r="I9" i="13" s="1"/>
  <c r="G6" i="12"/>
  <c r="I6" i="12" s="1"/>
  <c r="I7" i="12" s="1"/>
  <c r="G6" i="11"/>
  <c r="I6" i="11" s="1"/>
  <c r="I7" i="11" s="1"/>
  <c r="G6" i="10"/>
  <c r="I6" i="10" s="1"/>
  <c r="I7" i="10" s="1"/>
  <c r="G6" i="9"/>
  <c r="I6" i="9" s="1"/>
  <c r="I7" i="9" s="1"/>
  <c r="I9" i="9" s="1"/>
  <c r="G6" i="8"/>
  <c r="I6" i="8" s="1"/>
  <c r="I7" i="8" s="1"/>
  <c r="I9" i="8" s="1"/>
  <c r="G6" i="7"/>
  <c r="I6" i="7" s="1"/>
  <c r="I7" i="7" s="1"/>
  <c r="G6" i="6"/>
  <c r="I6" i="6" s="1"/>
  <c r="I7" i="6" s="1"/>
  <c r="I9" i="6" l="1"/>
  <c r="I10" i="6"/>
  <c r="I9" i="37"/>
  <c r="I8" i="37"/>
  <c r="I9" i="28"/>
  <c r="I9" i="36"/>
  <c r="I9" i="34"/>
  <c r="I9" i="33"/>
  <c r="I8" i="32"/>
  <c r="I9" i="32" s="1"/>
  <c r="I8" i="31"/>
  <c r="I9" i="31" s="1"/>
  <c r="I9" i="30"/>
  <c r="I9" i="29"/>
  <c r="I9" i="27"/>
  <c r="I9" i="26"/>
  <c r="K9" i="25"/>
  <c r="K9" i="24"/>
  <c r="I8" i="22"/>
  <c r="I9" i="22" s="1"/>
  <c r="I9" i="17"/>
  <c r="I10" i="14"/>
  <c r="I10" i="13"/>
  <c r="I9" i="12"/>
  <c r="I10" i="12"/>
  <c r="I9" i="11"/>
  <c r="I10" i="11" s="1"/>
  <c r="I10" i="10"/>
  <c r="I9" i="10"/>
  <c r="I10" i="9"/>
  <c r="I10" i="8"/>
  <c r="I9" i="7"/>
  <c r="I10" i="7" s="1"/>
  <c r="G6" i="5"/>
  <c r="I6" i="5" s="1"/>
  <c r="I7" i="5" s="1"/>
  <c r="I9" i="5" l="1"/>
  <c r="I10" i="5" s="1"/>
  <c r="G6" i="4"/>
  <c r="I6" i="4" s="1"/>
  <c r="I7" i="4" s="1"/>
  <c r="I9" i="4" l="1"/>
  <c r="I10" i="4" s="1"/>
  <c r="G6" i="2" l="1"/>
  <c r="I6" i="2" s="1"/>
  <c r="I7" i="2" s="1"/>
  <c r="I9" i="2" l="1"/>
  <c r="I10" i="2" s="1"/>
  <c r="I7" i="1"/>
  <c r="G6" i="1"/>
  <c r="I6" i="1" s="1"/>
  <c r="I9" i="1" l="1"/>
  <c r="I10" i="1" s="1"/>
</calcChain>
</file>

<file path=xl/sharedStrings.xml><?xml version="1.0" encoding="utf-8"?>
<sst xmlns="http://schemas.openxmlformats.org/spreadsheetml/2006/main" count="1780" uniqueCount="120">
  <si>
    <t>SAKLESHPUR SUB DIVISION</t>
  </si>
  <si>
    <t>CHAMUNDESHWARI ELECTRICITY SUPPLY CORPORATION LIMITED</t>
  </si>
  <si>
    <t>NAME OF THE METER</t>
  </si>
  <si>
    <t>RR NO</t>
  </si>
  <si>
    <t>TARIFF CATEGORYINTIAL</t>
  </si>
  <si>
    <t>INTIAL READING</t>
  </si>
  <si>
    <t>FINAL READING</t>
  </si>
  <si>
    <t>DIFFRENCE</t>
  </si>
  <si>
    <t>METER CONSTANT</t>
  </si>
  <si>
    <t>CONSUMPTION (KWH)</t>
  </si>
  <si>
    <t>CONSUMPTION DETAILS</t>
  </si>
  <si>
    <t>SKHT136A</t>
  </si>
  <si>
    <t>HT4B</t>
  </si>
  <si>
    <t>SLAB-1</t>
  </si>
  <si>
    <t>SLAB-2</t>
  </si>
  <si>
    <t>6% TAX</t>
  </si>
  <si>
    <t>TOTAL CHARGES</t>
  </si>
  <si>
    <t>8385X 4</t>
  </si>
  <si>
    <t>8025X 5.30</t>
  </si>
  <si>
    <t xml:space="preserve">STATEMENT SHOWINGH THE DETAILS OF ENERGY SHORT CLAIM FROM DEC-2011 TO MAY-2014  </t>
  </si>
  <si>
    <t>RR NUMBER--- SKHT136A</t>
  </si>
  <si>
    <t>SL NO</t>
  </si>
  <si>
    <t>MONTH</t>
  </si>
  <si>
    <t>FR</t>
  </si>
  <si>
    <t>IR</t>
  </si>
  <si>
    <t>CONSUMPTION</t>
  </si>
  <si>
    <t>ALL REDY BILLED DEMAND</t>
  </si>
  <si>
    <t>TO BE BILLED</t>
  </si>
  <si>
    <t>DIFFERENCE AMOUNT</t>
  </si>
  <si>
    <t>UNIT</t>
  </si>
  <si>
    <t>K=15</t>
  </si>
  <si>
    <t>TOT UNIT</t>
  </si>
  <si>
    <t xml:space="preserve">TOT UNIT RS. </t>
  </si>
  <si>
    <t>EC AMT</t>
  </si>
  <si>
    <t>TAX</t>
  </si>
  <si>
    <t>TOTAL</t>
  </si>
  <si>
    <t>X15</t>
  </si>
  <si>
    <t xml:space="preserve">5805X4 </t>
  </si>
  <si>
    <t>5805X4.50</t>
  </si>
  <si>
    <t>6870X4</t>
  </si>
  <si>
    <t>6870X4.50</t>
  </si>
  <si>
    <t>6795X4</t>
  </si>
  <si>
    <t>6795X4.50</t>
  </si>
  <si>
    <t>6915X4</t>
  </si>
  <si>
    <t>6915X4.50</t>
  </si>
  <si>
    <t>8280X4</t>
  </si>
  <si>
    <t>8280X4.50</t>
  </si>
  <si>
    <t>7425X4</t>
  </si>
  <si>
    <t>7425X4.50</t>
  </si>
  <si>
    <t>8370X4</t>
  </si>
  <si>
    <t>8370X4.70</t>
  </si>
  <si>
    <t>6825X4</t>
  </si>
  <si>
    <t>6825X4.70</t>
  </si>
  <si>
    <t>7185X4</t>
  </si>
  <si>
    <t>7185X4.70</t>
  </si>
  <si>
    <t>7755X4</t>
  </si>
  <si>
    <t>7755X4.70</t>
  </si>
  <si>
    <t>7395X4</t>
  </si>
  <si>
    <t>7395X4.70</t>
  </si>
  <si>
    <t>7170X4</t>
  </si>
  <si>
    <t>7170X4.70</t>
  </si>
  <si>
    <t>6525X4</t>
  </si>
  <si>
    <t>6525X4.70</t>
  </si>
  <si>
    <t>5685X4</t>
  </si>
  <si>
    <t>5685X4.70</t>
  </si>
  <si>
    <t>6270X4</t>
  </si>
  <si>
    <t>6270X4.70</t>
  </si>
  <si>
    <t>6690X4</t>
  </si>
  <si>
    <t>6690X4.70</t>
  </si>
  <si>
    <t>7890X4</t>
  </si>
  <si>
    <t>7890X4.70</t>
  </si>
  <si>
    <t>7695X4</t>
  </si>
  <si>
    <t>7695X4.70</t>
  </si>
  <si>
    <t>8700X4.90</t>
  </si>
  <si>
    <t>7470X4.90</t>
  </si>
  <si>
    <t>8325X4.90</t>
  </si>
  <si>
    <t>7545X4.90</t>
  </si>
  <si>
    <t>8385X4.90</t>
  </si>
  <si>
    <t>7665X4.90</t>
  </si>
  <si>
    <t>7815X4.90</t>
  </si>
  <si>
    <t>7425X4.90</t>
  </si>
  <si>
    <t>7665X4</t>
  </si>
  <si>
    <t>7485X4</t>
  </si>
  <si>
    <t>7485X4.90</t>
  </si>
  <si>
    <t>8385X4</t>
  </si>
  <si>
    <t>8955X4</t>
  </si>
  <si>
    <t>8955X4.90</t>
  </si>
  <si>
    <t>GRAND TOTAL</t>
  </si>
  <si>
    <t>6375X 5.30</t>
  </si>
  <si>
    <t>6450*5.30</t>
  </si>
  <si>
    <t>6990*5.30</t>
  </si>
  <si>
    <t>6345*5.30</t>
  </si>
  <si>
    <t>6840*5.30</t>
  </si>
  <si>
    <t>6615*5.30</t>
  </si>
  <si>
    <t>6705*5.30</t>
  </si>
  <si>
    <t>5610*5.30</t>
  </si>
  <si>
    <t>6555*5.30</t>
  </si>
  <si>
    <t>7110*5.5</t>
  </si>
  <si>
    <t>6195*5.5</t>
  </si>
  <si>
    <t>7140*5.5</t>
  </si>
  <si>
    <t>7275*5.5</t>
  </si>
  <si>
    <t>7170*5.5</t>
  </si>
  <si>
    <t>7215*5.5</t>
  </si>
  <si>
    <t>6870*5.5</t>
  </si>
  <si>
    <t>8355*5.5</t>
  </si>
  <si>
    <t>8205*5.85</t>
  </si>
  <si>
    <t>FPPCA</t>
  </si>
  <si>
    <t>MAY-2018 REVISED BILL</t>
  </si>
  <si>
    <t>9% TAX</t>
  </si>
  <si>
    <t>FAC</t>
  </si>
  <si>
    <t>METER CHANGE DETAILS</t>
  </si>
  <si>
    <t>OLD METER DETAILS</t>
  </si>
  <si>
    <t>DIFFRENCE UNIT</t>
  </si>
  <si>
    <t>4.06 X 200</t>
  </si>
  <si>
    <t>NEW METER DETAILS</t>
  </si>
  <si>
    <t>32.562 X 500</t>
  </si>
  <si>
    <t>TOTAL UNIT</t>
  </si>
  <si>
    <t>MINUS LIGHTING UNIT</t>
  </si>
  <si>
    <t>BILLING UNIT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</si>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</sst>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Lucida Sans Unicode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justify" vertical="justify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7" fontId="0" fillId="0" borderId="0" xfId="0" applyNumberFormat="1" applyAlignment="1">
      <alignment horizontal="left"/>
    </xf>
    <xf numFmtId="17" fontId="3" fillId="0" borderId="0" xfId="0" applyNumberFormat="1" applyFont="1" applyAlignment="1">
      <alignment horizontal="left"/>
    </xf>
    <xf numFmtId="16" fontId="0" fillId="0" borderId="0" xfId="0" applyNumberFormat="1"/>
    <xf numFmtId="1" fontId="0" fillId="0" borderId="1" xfId="0" applyNumberFormat="1" applyBorder="1"/>
    <xf numFmtId="1" fontId="1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5" fillId="0" borderId="0" xfId="0" applyNumberFormat="1" applyFont="1" applyAlignment="1">
      <alignment horizontal="left"/>
    </xf>
    <xf numFmtId="0" fontId="6" fillId="0" borderId="0" xfId="0" applyFont="1"/>
    <xf numFmtId="0" fontId="4" fillId="0" borderId="1" xfId="0" applyFont="1" applyBorder="1" applyAlignment="1">
      <alignment horizontal="justify" vertical="justify"/>
    </xf>
    <xf numFmtId="0" fontId="4" fillId="0" borderId="1" xfId="0" applyFont="1" applyBorder="1"/>
    <xf numFmtId="0" fontId="7" fillId="0" borderId="1" xfId="0" applyFont="1" applyBorder="1" applyAlignment="1">
      <alignment horizontal="justify" vertical="justify"/>
    </xf>
    <xf numFmtId="0" fontId="7" fillId="0" borderId="1" xfId="0" applyFont="1" applyBorder="1"/>
    <xf numFmtId="1" fontId="7" fillId="0" borderId="1" xfId="0" applyNumberFormat="1" applyFont="1" applyBorder="1"/>
    <xf numFmtId="0" fontId="8" fillId="0" borderId="1" xfId="0" applyFont="1" applyBorder="1"/>
    <xf numFmtId="1" fontId="8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center" vertical="justify"/>
    </xf>
    <xf numFmtId="0" fontId="0" fillId="0" borderId="3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/>
    </xf>
    <xf numFmtId="0" fontId="7" fillId="0" borderId="2" xfId="0" applyFont="1" applyBorder="1" applyAlignment="1">
      <alignment horizontal="center" vertical="justify"/>
    </xf>
    <xf numFmtId="0" fontId="7" fillId="0" borderId="3" xfId="0" applyFont="1" applyBorder="1" applyAlignment="1">
      <alignment horizontal="center" vertical="justify"/>
    </xf>
    <xf numFmtId="0" fontId="7" fillId="0" borderId="4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F15" sqref="F15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5">
        <v>41730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43185</v>
      </c>
      <c r="F6" s="2">
        <v>43744</v>
      </c>
      <c r="G6" s="2">
        <f>F6-E6</f>
        <v>559</v>
      </c>
      <c r="H6" s="2">
        <v>15</v>
      </c>
      <c r="I6" s="2">
        <f>G6*H6</f>
        <v>8385</v>
      </c>
    </row>
    <row r="7" spans="2:9" ht="18" customHeight="1" x14ac:dyDescent="0.25">
      <c r="B7" s="2" t="s">
        <v>13</v>
      </c>
      <c r="C7" s="2" t="s">
        <v>17</v>
      </c>
      <c r="D7" s="2"/>
      <c r="E7" s="2"/>
      <c r="F7" s="2"/>
      <c r="G7" s="2"/>
      <c r="H7" s="2"/>
      <c r="I7" s="2">
        <f>I6*4</f>
        <v>33540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2012.3999999999999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35552.400000000001</v>
      </c>
    </row>
    <row r="11" spans="2:9" ht="18" customHeight="1" x14ac:dyDescent="0.25"/>
  </sheetData>
  <mergeCells count="2">
    <mergeCell ref="C3:H3"/>
    <mergeCell ref="B2:I2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G1" workbookViewId="0">
      <selection activeCell="H15" sqref="H15"/>
    </sheetView>
  </sheetViews>
  <sheetFormatPr defaultRowHeight="15" x14ac:dyDescent="0.25"/>
  <sheetData>
    <row r="1" spans="1:21" x14ac:dyDescent="0.25">
      <c r="C1" t="s">
        <v>1</v>
      </c>
    </row>
    <row r="2" spans="1:21" x14ac:dyDescent="0.25">
      <c r="C2" t="s">
        <v>0</v>
      </c>
    </row>
    <row r="4" spans="1:21" x14ac:dyDescent="0.25">
      <c r="B4" t="s">
        <v>19</v>
      </c>
    </row>
    <row r="5" spans="1:21" x14ac:dyDescent="0.25">
      <c r="B5" t="s">
        <v>20</v>
      </c>
    </row>
    <row r="6" spans="1:21" x14ac:dyDescent="0.25">
      <c r="A6" t="s">
        <v>21</v>
      </c>
      <c r="B6" t="s">
        <v>22</v>
      </c>
      <c r="C6" t="s">
        <v>23</v>
      </c>
      <c r="D6" t="s">
        <v>24</v>
      </c>
      <c r="E6" t="s">
        <v>25</v>
      </c>
      <c r="I6" t="s">
        <v>26</v>
      </c>
      <c r="N6" t="s">
        <v>27</v>
      </c>
      <c r="S6" t="s">
        <v>28</v>
      </c>
    </row>
    <row r="7" spans="1:21" x14ac:dyDescent="0.25">
      <c r="E7" t="s">
        <v>29</v>
      </c>
      <c r="F7" t="s">
        <v>30</v>
      </c>
      <c r="G7" t="s">
        <v>31</v>
      </c>
      <c r="I7" t="s">
        <v>32</v>
      </c>
      <c r="J7" t="s">
        <v>33</v>
      </c>
      <c r="K7" t="s">
        <v>34</v>
      </c>
      <c r="L7" t="s">
        <v>35</v>
      </c>
      <c r="N7" t="s">
        <v>32</v>
      </c>
      <c r="O7" t="s">
        <v>33</v>
      </c>
      <c r="P7" t="s">
        <v>34</v>
      </c>
      <c r="Q7" t="s">
        <v>35</v>
      </c>
      <c r="S7" t="s">
        <v>33</v>
      </c>
      <c r="T7" t="s">
        <v>34</v>
      </c>
      <c r="U7" t="s">
        <v>35</v>
      </c>
    </row>
    <row r="8" spans="1:21" x14ac:dyDescent="0.25">
      <c r="A8">
        <v>1</v>
      </c>
      <c r="B8" s="7">
        <v>41984</v>
      </c>
      <c r="C8">
        <v>29837</v>
      </c>
      <c r="D8">
        <v>29450</v>
      </c>
      <c r="E8">
        <v>387</v>
      </c>
      <c r="F8" t="s">
        <v>36</v>
      </c>
      <c r="G8">
        <v>5805</v>
      </c>
      <c r="I8" t="s">
        <v>37</v>
      </c>
      <c r="J8">
        <v>23220</v>
      </c>
      <c r="K8">
        <v>1161</v>
      </c>
      <c r="L8">
        <v>24381</v>
      </c>
      <c r="N8" t="s">
        <v>38</v>
      </c>
      <c r="O8">
        <v>26123</v>
      </c>
      <c r="P8">
        <v>1306</v>
      </c>
      <c r="Q8">
        <v>27429</v>
      </c>
      <c r="S8">
        <v>2903</v>
      </c>
      <c r="T8">
        <v>145</v>
      </c>
      <c r="U8">
        <v>3048</v>
      </c>
    </row>
    <row r="9" spans="1:21" x14ac:dyDescent="0.25">
      <c r="A9">
        <v>2</v>
      </c>
      <c r="B9" s="7">
        <v>41651</v>
      </c>
      <c r="C9">
        <v>30295</v>
      </c>
      <c r="D9">
        <v>29837</v>
      </c>
      <c r="E9">
        <v>458</v>
      </c>
      <c r="F9" t="s">
        <v>36</v>
      </c>
      <c r="G9">
        <v>6870</v>
      </c>
      <c r="I9" t="s">
        <v>39</v>
      </c>
      <c r="J9">
        <v>27480</v>
      </c>
      <c r="K9">
        <v>1374</v>
      </c>
      <c r="L9">
        <v>28854</v>
      </c>
      <c r="N9" t="s">
        <v>40</v>
      </c>
      <c r="O9">
        <v>30915</v>
      </c>
      <c r="P9">
        <v>1546</v>
      </c>
      <c r="Q9">
        <v>32461</v>
      </c>
      <c r="S9">
        <v>3435</v>
      </c>
      <c r="T9">
        <v>172</v>
      </c>
      <c r="U9">
        <v>3607</v>
      </c>
    </row>
    <row r="10" spans="1:21" x14ac:dyDescent="0.25">
      <c r="A10">
        <v>3</v>
      </c>
      <c r="B10" s="7">
        <v>41682</v>
      </c>
      <c r="C10">
        <v>30748</v>
      </c>
      <c r="D10">
        <v>30295</v>
      </c>
      <c r="E10">
        <v>453</v>
      </c>
      <c r="F10" t="s">
        <v>36</v>
      </c>
      <c r="G10">
        <v>6795</v>
      </c>
      <c r="I10" t="s">
        <v>41</v>
      </c>
      <c r="J10">
        <v>27180</v>
      </c>
      <c r="K10">
        <v>1359</v>
      </c>
      <c r="L10">
        <v>28539</v>
      </c>
      <c r="N10" t="s">
        <v>42</v>
      </c>
      <c r="O10">
        <v>30578</v>
      </c>
      <c r="P10">
        <v>1529</v>
      </c>
      <c r="Q10">
        <v>32106</v>
      </c>
      <c r="S10">
        <v>3398</v>
      </c>
      <c r="T10">
        <v>170</v>
      </c>
      <c r="U10">
        <v>3567</v>
      </c>
    </row>
    <row r="11" spans="1:21" x14ac:dyDescent="0.25">
      <c r="A11">
        <v>4</v>
      </c>
      <c r="B11" s="7">
        <v>41710</v>
      </c>
      <c r="C11">
        <v>31209</v>
      </c>
      <c r="D11">
        <v>30748</v>
      </c>
      <c r="E11">
        <v>461</v>
      </c>
      <c r="F11" t="s">
        <v>36</v>
      </c>
      <c r="G11">
        <v>6915</v>
      </c>
      <c r="I11" t="s">
        <v>43</v>
      </c>
      <c r="J11">
        <v>27660</v>
      </c>
      <c r="K11">
        <v>1383</v>
      </c>
      <c r="L11">
        <v>29043</v>
      </c>
      <c r="N11" t="s">
        <v>44</v>
      </c>
      <c r="O11">
        <v>31118</v>
      </c>
      <c r="P11">
        <v>1556</v>
      </c>
      <c r="Q11">
        <v>32673</v>
      </c>
      <c r="S11">
        <v>3458</v>
      </c>
      <c r="T11">
        <v>173</v>
      </c>
      <c r="U11">
        <v>3630</v>
      </c>
    </row>
    <row r="12" spans="1:21" x14ac:dyDescent="0.25">
      <c r="A12">
        <v>5</v>
      </c>
      <c r="B12" s="7">
        <v>41741</v>
      </c>
      <c r="C12">
        <v>31761</v>
      </c>
      <c r="D12">
        <v>31209</v>
      </c>
      <c r="E12">
        <v>552</v>
      </c>
      <c r="F12" t="s">
        <v>36</v>
      </c>
      <c r="G12">
        <v>8280</v>
      </c>
      <c r="I12" t="s">
        <v>45</v>
      </c>
      <c r="J12">
        <v>33120</v>
      </c>
      <c r="K12">
        <v>1656</v>
      </c>
      <c r="L12">
        <v>34776</v>
      </c>
      <c r="N12" t="s">
        <v>46</v>
      </c>
      <c r="O12">
        <v>37260</v>
      </c>
      <c r="P12">
        <v>1863</v>
      </c>
      <c r="Q12">
        <v>39123</v>
      </c>
      <c r="S12">
        <v>4140</v>
      </c>
      <c r="T12">
        <v>207</v>
      </c>
      <c r="U12">
        <v>4347</v>
      </c>
    </row>
    <row r="13" spans="1:21" x14ac:dyDescent="0.25">
      <c r="A13">
        <v>6</v>
      </c>
      <c r="B13" s="7">
        <v>41771</v>
      </c>
      <c r="C13">
        <v>32256</v>
      </c>
      <c r="D13">
        <v>31761</v>
      </c>
      <c r="E13">
        <v>495</v>
      </c>
      <c r="F13" t="s">
        <v>36</v>
      </c>
      <c r="G13">
        <v>7425</v>
      </c>
      <c r="I13" t="s">
        <v>47</v>
      </c>
      <c r="J13">
        <v>29700</v>
      </c>
      <c r="K13">
        <v>1485</v>
      </c>
      <c r="L13">
        <v>31185</v>
      </c>
      <c r="N13" t="s">
        <v>48</v>
      </c>
      <c r="O13">
        <v>33413</v>
      </c>
      <c r="P13">
        <v>1671</v>
      </c>
      <c r="Q13">
        <v>35083</v>
      </c>
      <c r="S13">
        <v>3713</v>
      </c>
      <c r="T13">
        <v>186</v>
      </c>
      <c r="U13">
        <v>3898</v>
      </c>
    </row>
    <row r="14" spans="1:21" x14ac:dyDescent="0.25">
      <c r="A14">
        <v>7</v>
      </c>
      <c r="B14" s="7">
        <v>41802</v>
      </c>
      <c r="C14">
        <v>32814</v>
      </c>
      <c r="D14">
        <v>32256</v>
      </c>
      <c r="E14">
        <v>558</v>
      </c>
      <c r="F14" t="s">
        <v>36</v>
      </c>
      <c r="G14">
        <v>8370</v>
      </c>
      <c r="I14" t="s">
        <v>49</v>
      </c>
      <c r="J14">
        <v>33480</v>
      </c>
      <c r="K14">
        <v>1674</v>
      </c>
      <c r="L14">
        <v>35154</v>
      </c>
      <c r="N14" t="s">
        <v>50</v>
      </c>
      <c r="O14">
        <v>39339</v>
      </c>
      <c r="P14">
        <v>1967</v>
      </c>
      <c r="Q14">
        <v>41306</v>
      </c>
      <c r="S14">
        <v>5859</v>
      </c>
      <c r="T14">
        <v>293</v>
      </c>
      <c r="U14">
        <v>6152</v>
      </c>
    </row>
    <row r="15" spans="1:21" x14ac:dyDescent="0.25">
      <c r="A15">
        <v>8</v>
      </c>
      <c r="B15" s="7">
        <v>41832</v>
      </c>
      <c r="C15">
        <v>33269</v>
      </c>
      <c r="D15">
        <v>32814</v>
      </c>
      <c r="E15">
        <v>455</v>
      </c>
      <c r="F15" t="s">
        <v>36</v>
      </c>
      <c r="G15">
        <v>6825</v>
      </c>
      <c r="I15" t="s">
        <v>51</v>
      </c>
      <c r="J15">
        <v>27300</v>
      </c>
      <c r="K15">
        <v>1365</v>
      </c>
      <c r="L15">
        <v>28665</v>
      </c>
      <c r="N15" t="s">
        <v>52</v>
      </c>
      <c r="O15">
        <v>32078</v>
      </c>
      <c r="P15">
        <v>1604</v>
      </c>
      <c r="Q15">
        <v>33681</v>
      </c>
      <c r="S15">
        <v>4778</v>
      </c>
      <c r="T15">
        <v>239</v>
      </c>
      <c r="U15">
        <v>5016</v>
      </c>
    </row>
    <row r="16" spans="1:21" x14ac:dyDescent="0.25">
      <c r="A16">
        <v>9</v>
      </c>
      <c r="B16" s="7">
        <v>41863</v>
      </c>
      <c r="C16">
        <v>33748</v>
      </c>
      <c r="D16">
        <v>33269</v>
      </c>
      <c r="E16">
        <v>479</v>
      </c>
      <c r="F16" t="s">
        <v>36</v>
      </c>
      <c r="G16">
        <v>7185</v>
      </c>
      <c r="I16" t="s">
        <v>53</v>
      </c>
      <c r="J16">
        <v>28740</v>
      </c>
      <c r="K16">
        <v>1437</v>
      </c>
      <c r="L16">
        <v>30177</v>
      </c>
      <c r="N16" t="s">
        <v>54</v>
      </c>
      <c r="O16">
        <v>33770</v>
      </c>
      <c r="P16">
        <v>1688</v>
      </c>
      <c r="Q16">
        <v>35458</v>
      </c>
      <c r="S16">
        <v>5030</v>
      </c>
      <c r="T16">
        <v>251</v>
      </c>
      <c r="U16">
        <v>5281</v>
      </c>
    </row>
    <row r="17" spans="1:21" x14ac:dyDescent="0.25">
      <c r="A17">
        <v>10</v>
      </c>
      <c r="B17" s="7">
        <v>41894</v>
      </c>
      <c r="C17">
        <v>34265</v>
      </c>
      <c r="D17">
        <v>33748</v>
      </c>
      <c r="E17">
        <v>517</v>
      </c>
      <c r="F17" t="s">
        <v>36</v>
      </c>
      <c r="G17">
        <v>7755</v>
      </c>
      <c r="I17" t="s">
        <v>55</v>
      </c>
      <c r="J17">
        <v>31020</v>
      </c>
      <c r="K17">
        <v>1551</v>
      </c>
      <c r="L17">
        <v>32571</v>
      </c>
      <c r="N17" t="s">
        <v>56</v>
      </c>
      <c r="O17">
        <v>36449</v>
      </c>
      <c r="P17">
        <v>1822</v>
      </c>
      <c r="Q17">
        <v>38271</v>
      </c>
      <c r="S17">
        <v>5429</v>
      </c>
      <c r="T17">
        <v>271</v>
      </c>
      <c r="U17">
        <v>5700</v>
      </c>
    </row>
    <row r="18" spans="1:21" x14ac:dyDescent="0.25">
      <c r="A18">
        <v>11</v>
      </c>
      <c r="B18" s="7">
        <v>41924</v>
      </c>
      <c r="C18">
        <v>34758</v>
      </c>
      <c r="D18">
        <v>34265</v>
      </c>
      <c r="E18">
        <v>493</v>
      </c>
      <c r="F18" t="s">
        <v>36</v>
      </c>
      <c r="G18">
        <v>7395</v>
      </c>
      <c r="I18" t="s">
        <v>57</v>
      </c>
      <c r="J18">
        <v>29580</v>
      </c>
      <c r="K18">
        <v>1479</v>
      </c>
      <c r="L18">
        <v>31059</v>
      </c>
      <c r="N18" t="s">
        <v>58</v>
      </c>
      <c r="O18">
        <v>34757</v>
      </c>
      <c r="P18">
        <v>1738</v>
      </c>
      <c r="Q18">
        <v>36494</v>
      </c>
      <c r="S18">
        <v>5177</v>
      </c>
      <c r="T18">
        <v>259</v>
      </c>
      <c r="U18">
        <v>5435</v>
      </c>
    </row>
    <row r="19" spans="1:21" x14ac:dyDescent="0.25">
      <c r="A19">
        <v>12</v>
      </c>
      <c r="B19" s="7">
        <v>41955</v>
      </c>
      <c r="C19">
        <v>35236</v>
      </c>
      <c r="D19">
        <v>34758</v>
      </c>
      <c r="E19">
        <v>478</v>
      </c>
      <c r="F19" t="s">
        <v>36</v>
      </c>
      <c r="G19">
        <v>7170</v>
      </c>
      <c r="I19" t="s">
        <v>59</v>
      </c>
      <c r="J19">
        <v>28680</v>
      </c>
      <c r="K19">
        <v>1434</v>
      </c>
      <c r="L19">
        <v>30114</v>
      </c>
      <c r="N19" t="s">
        <v>60</v>
      </c>
      <c r="O19">
        <v>33699</v>
      </c>
      <c r="P19">
        <v>1685</v>
      </c>
      <c r="Q19">
        <v>35384</v>
      </c>
      <c r="S19">
        <v>5019</v>
      </c>
      <c r="T19">
        <v>251</v>
      </c>
      <c r="U19">
        <v>5270</v>
      </c>
    </row>
    <row r="20" spans="1:21" x14ac:dyDescent="0.25">
      <c r="A20">
        <v>13</v>
      </c>
      <c r="B20" s="7">
        <v>41985</v>
      </c>
      <c r="C20">
        <v>35671</v>
      </c>
      <c r="D20">
        <v>35236</v>
      </c>
      <c r="E20">
        <v>435</v>
      </c>
      <c r="F20" t="s">
        <v>36</v>
      </c>
      <c r="G20">
        <v>6525</v>
      </c>
      <c r="I20" t="s">
        <v>61</v>
      </c>
      <c r="J20">
        <v>26100</v>
      </c>
      <c r="K20">
        <v>1305</v>
      </c>
      <c r="L20">
        <v>27405</v>
      </c>
      <c r="N20" t="s">
        <v>62</v>
      </c>
      <c r="O20">
        <v>30668</v>
      </c>
      <c r="P20">
        <v>1533</v>
      </c>
      <c r="Q20">
        <v>32201</v>
      </c>
      <c r="S20">
        <v>4568</v>
      </c>
      <c r="T20">
        <v>228</v>
      </c>
      <c r="U20">
        <v>4796</v>
      </c>
    </row>
    <row r="21" spans="1:21" x14ac:dyDescent="0.25">
      <c r="A21">
        <v>14</v>
      </c>
      <c r="B21" s="7">
        <v>41652</v>
      </c>
      <c r="C21">
        <v>36050</v>
      </c>
      <c r="D21">
        <v>35671</v>
      </c>
      <c r="E21">
        <v>379</v>
      </c>
      <c r="F21" t="s">
        <v>36</v>
      </c>
      <c r="G21">
        <v>5685</v>
      </c>
      <c r="I21" t="s">
        <v>63</v>
      </c>
      <c r="J21">
        <v>22740</v>
      </c>
      <c r="K21">
        <v>1137</v>
      </c>
      <c r="L21">
        <v>23877</v>
      </c>
      <c r="N21" t="s">
        <v>64</v>
      </c>
      <c r="O21">
        <v>26720</v>
      </c>
      <c r="P21">
        <v>1336</v>
      </c>
      <c r="Q21">
        <v>28055</v>
      </c>
      <c r="S21">
        <v>3980</v>
      </c>
      <c r="T21">
        <v>199</v>
      </c>
      <c r="U21">
        <v>4178</v>
      </c>
    </row>
    <row r="22" spans="1:21" x14ac:dyDescent="0.25">
      <c r="A22">
        <v>15</v>
      </c>
      <c r="B22" s="7">
        <v>41683</v>
      </c>
      <c r="C22">
        <v>36468</v>
      </c>
      <c r="D22">
        <v>36050</v>
      </c>
      <c r="E22">
        <v>418</v>
      </c>
      <c r="F22" t="s">
        <v>36</v>
      </c>
      <c r="G22">
        <v>6270</v>
      </c>
      <c r="I22" t="s">
        <v>65</v>
      </c>
      <c r="J22">
        <v>25080</v>
      </c>
      <c r="K22">
        <v>1254</v>
      </c>
      <c r="L22">
        <v>26334</v>
      </c>
      <c r="N22" t="s">
        <v>66</v>
      </c>
      <c r="O22">
        <v>29469</v>
      </c>
      <c r="P22">
        <v>1473</v>
      </c>
      <c r="Q22">
        <v>30942</v>
      </c>
      <c r="S22">
        <v>4389</v>
      </c>
      <c r="T22">
        <v>219</v>
      </c>
      <c r="U22">
        <v>4608</v>
      </c>
    </row>
    <row r="23" spans="1:21" x14ac:dyDescent="0.25">
      <c r="A23">
        <v>16</v>
      </c>
      <c r="B23" s="7">
        <v>41711</v>
      </c>
      <c r="C23">
        <v>36914</v>
      </c>
      <c r="D23">
        <v>36468</v>
      </c>
      <c r="E23">
        <v>446</v>
      </c>
      <c r="F23" t="s">
        <v>36</v>
      </c>
      <c r="G23">
        <v>6690</v>
      </c>
      <c r="I23" t="s">
        <v>67</v>
      </c>
      <c r="J23">
        <v>26760</v>
      </c>
      <c r="K23">
        <v>1338</v>
      </c>
      <c r="L23">
        <v>28098</v>
      </c>
      <c r="N23" t="s">
        <v>68</v>
      </c>
      <c r="O23">
        <v>31443</v>
      </c>
      <c r="P23">
        <v>1572</v>
      </c>
      <c r="Q23">
        <v>33015</v>
      </c>
      <c r="S23">
        <v>4683</v>
      </c>
      <c r="T23">
        <v>234</v>
      </c>
      <c r="U23">
        <v>4917</v>
      </c>
    </row>
    <row r="24" spans="1:21" x14ac:dyDescent="0.25">
      <c r="A24">
        <v>17</v>
      </c>
      <c r="B24" s="7">
        <v>41742</v>
      </c>
      <c r="C24">
        <v>37440</v>
      </c>
      <c r="D24">
        <v>36914</v>
      </c>
      <c r="E24">
        <v>526</v>
      </c>
      <c r="F24" t="s">
        <v>36</v>
      </c>
      <c r="G24">
        <v>7890</v>
      </c>
      <c r="I24" t="s">
        <v>69</v>
      </c>
      <c r="J24">
        <v>31560</v>
      </c>
      <c r="K24">
        <v>1578</v>
      </c>
      <c r="L24">
        <v>33138</v>
      </c>
      <c r="N24" t="s">
        <v>70</v>
      </c>
      <c r="O24">
        <v>37083</v>
      </c>
      <c r="P24">
        <v>1854</v>
      </c>
      <c r="Q24">
        <v>38937</v>
      </c>
      <c r="S24">
        <v>5523</v>
      </c>
      <c r="T24">
        <v>276</v>
      </c>
      <c r="U24">
        <v>5799</v>
      </c>
    </row>
    <row r="25" spans="1:21" x14ac:dyDescent="0.25">
      <c r="A25">
        <v>18</v>
      </c>
      <c r="B25" s="7">
        <v>41772</v>
      </c>
      <c r="C25">
        <v>37953</v>
      </c>
      <c r="D25">
        <v>37440</v>
      </c>
      <c r="E25">
        <v>513</v>
      </c>
      <c r="F25" t="s">
        <v>36</v>
      </c>
      <c r="G25">
        <v>7695</v>
      </c>
      <c r="I25" t="s">
        <v>71</v>
      </c>
      <c r="J25">
        <v>30780</v>
      </c>
      <c r="K25">
        <v>1539</v>
      </c>
      <c r="L25">
        <v>32319</v>
      </c>
      <c r="N25" t="s">
        <v>72</v>
      </c>
      <c r="O25">
        <v>36167</v>
      </c>
      <c r="P25">
        <v>1808</v>
      </c>
      <c r="Q25">
        <v>37975</v>
      </c>
      <c r="S25">
        <v>5387</v>
      </c>
      <c r="T25">
        <v>269</v>
      </c>
      <c r="U25">
        <v>5656</v>
      </c>
    </row>
    <row r="26" spans="1:21" x14ac:dyDescent="0.25">
      <c r="A26">
        <v>19</v>
      </c>
      <c r="B26" s="7">
        <v>41803</v>
      </c>
      <c r="C26">
        <v>38533</v>
      </c>
      <c r="D26">
        <v>37953</v>
      </c>
      <c r="E26">
        <v>580</v>
      </c>
      <c r="F26" t="s">
        <v>36</v>
      </c>
      <c r="G26">
        <v>8700</v>
      </c>
      <c r="I26" t="s">
        <v>73</v>
      </c>
      <c r="J26">
        <v>42630</v>
      </c>
      <c r="K26">
        <v>2132</v>
      </c>
      <c r="L26">
        <v>44762</v>
      </c>
      <c r="N26" t="s">
        <v>73</v>
      </c>
      <c r="O26">
        <v>42630</v>
      </c>
      <c r="P26">
        <v>2558</v>
      </c>
      <c r="Q26">
        <v>45188</v>
      </c>
      <c r="S26">
        <v>0</v>
      </c>
      <c r="T26">
        <v>426</v>
      </c>
      <c r="U26">
        <v>426</v>
      </c>
    </row>
    <row r="27" spans="1:21" x14ac:dyDescent="0.25">
      <c r="A27">
        <v>20</v>
      </c>
      <c r="B27" s="7">
        <v>41833</v>
      </c>
      <c r="C27">
        <v>39031</v>
      </c>
      <c r="D27">
        <v>38533</v>
      </c>
      <c r="E27">
        <v>498</v>
      </c>
      <c r="F27" t="s">
        <v>36</v>
      </c>
      <c r="G27">
        <v>7470</v>
      </c>
      <c r="I27" t="s">
        <v>74</v>
      </c>
      <c r="J27">
        <v>36603</v>
      </c>
      <c r="K27">
        <v>2196</v>
      </c>
      <c r="L27">
        <v>38799</v>
      </c>
      <c r="N27" t="s">
        <v>74</v>
      </c>
      <c r="O27">
        <v>36603</v>
      </c>
      <c r="P27">
        <v>2196</v>
      </c>
      <c r="Q27">
        <v>38799</v>
      </c>
      <c r="S27">
        <v>0</v>
      </c>
      <c r="T27">
        <v>0</v>
      </c>
      <c r="U27">
        <v>0</v>
      </c>
    </row>
    <row r="28" spans="1:21" x14ac:dyDescent="0.25">
      <c r="A28">
        <v>21</v>
      </c>
      <c r="B28" s="7">
        <v>41864</v>
      </c>
      <c r="C28">
        <v>39586</v>
      </c>
      <c r="D28">
        <v>39031</v>
      </c>
      <c r="E28">
        <v>555</v>
      </c>
      <c r="F28" t="s">
        <v>36</v>
      </c>
      <c r="G28">
        <v>8325</v>
      </c>
      <c r="I28" t="s">
        <v>75</v>
      </c>
      <c r="J28">
        <v>40793</v>
      </c>
      <c r="K28">
        <v>2448</v>
      </c>
      <c r="L28">
        <v>43240</v>
      </c>
      <c r="N28" t="s">
        <v>75</v>
      </c>
      <c r="O28">
        <v>40793</v>
      </c>
      <c r="P28">
        <v>2448</v>
      </c>
      <c r="Q28">
        <v>43240</v>
      </c>
      <c r="S28">
        <v>0</v>
      </c>
      <c r="T28">
        <v>0</v>
      </c>
      <c r="U28">
        <v>0</v>
      </c>
    </row>
    <row r="29" spans="1:21" x14ac:dyDescent="0.25">
      <c r="A29">
        <v>22</v>
      </c>
      <c r="B29" s="7">
        <v>41895</v>
      </c>
      <c r="C29">
        <v>40089</v>
      </c>
      <c r="D29">
        <v>39586</v>
      </c>
      <c r="E29">
        <v>503</v>
      </c>
      <c r="F29" t="s">
        <v>36</v>
      </c>
      <c r="G29">
        <v>7545</v>
      </c>
      <c r="I29" t="s">
        <v>76</v>
      </c>
      <c r="J29">
        <v>36971</v>
      </c>
      <c r="K29">
        <v>2218</v>
      </c>
      <c r="L29">
        <v>39189</v>
      </c>
      <c r="N29" t="s">
        <v>76</v>
      </c>
      <c r="O29">
        <v>36971</v>
      </c>
      <c r="P29">
        <v>2218</v>
      </c>
      <c r="Q29">
        <v>39189</v>
      </c>
      <c r="S29">
        <v>0</v>
      </c>
      <c r="T29">
        <v>0</v>
      </c>
      <c r="U29">
        <v>0</v>
      </c>
    </row>
    <row r="30" spans="1:21" x14ac:dyDescent="0.25">
      <c r="A30">
        <v>23</v>
      </c>
      <c r="B30" s="7">
        <v>41925</v>
      </c>
      <c r="C30">
        <v>40648</v>
      </c>
      <c r="D30">
        <v>40089</v>
      </c>
      <c r="E30">
        <v>559</v>
      </c>
      <c r="F30" t="s">
        <v>36</v>
      </c>
      <c r="G30">
        <v>8385</v>
      </c>
      <c r="I30" t="s">
        <v>77</v>
      </c>
      <c r="J30">
        <v>41087</v>
      </c>
      <c r="K30">
        <v>2465</v>
      </c>
      <c r="L30">
        <v>43552</v>
      </c>
      <c r="N30" t="s">
        <v>77</v>
      </c>
      <c r="O30">
        <v>41087</v>
      </c>
      <c r="P30">
        <v>2465</v>
      </c>
      <c r="Q30">
        <v>43552</v>
      </c>
      <c r="S30">
        <v>0</v>
      </c>
      <c r="T30">
        <v>0</v>
      </c>
      <c r="U30">
        <v>0</v>
      </c>
    </row>
    <row r="31" spans="1:21" x14ac:dyDescent="0.25">
      <c r="A31">
        <v>24</v>
      </c>
      <c r="B31" s="7">
        <v>41956</v>
      </c>
      <c r="C31">
        <v>41159</v>
      </c>
      <c r="D31">
        <v>40648</v>
      </c>
      <c r="E31">
        <v>511</v>
      </c>
      <c r="F31" t="s">
        <v>36</v>
      </c>
      <c r="G31">
        <v>7665</v>
      </c>
      <c r="I31" t="s">
        <v>78</v>
      </c>
      <c r="J31">
        <v>37559</v>
      </c>
      <c r="K31">
        <v>2254</v>
      </c>
      <c r="L31">
        <v>39812</v>
      </c>
      <c r="N31" t="s">
        <v>78</v>
      </c>
      <c r="O31">
        <v>37559</v>
      </c>
      <c r="P31">
        <v>2254</v>
      </c>
      <c r="Q31">
        <v>39812</v>
      </c>
      <c r="S31">
        <v>0</v>
      </c>
      <c r="T31">
        <v>0</v>
      </c>
      <c r="U31">
        <v>0</v>
      </c>
    </row>
    <row r="32" spans="1:21" x14ac:dyDescent="0.25">
      <c r="A32">
        <v>25</v>
      </c>
      <c r="B32" s="7">
        <v>41986</v>
      </c>
      <c r="C32">
        <v>41680</v>
      </c>
      <c r="D32">
        <v>41159</v>
      </c>
      <c r="E32">
        <v>521</v>
      </c>
      <c r="F32" t="s">
        <v>36</v>
      </c>
      <c r="G32">
        <v>7815</v>
      </c>
      <c r="I32" t="s">
        <v>79</v>
      </c>
      <c r="J32">
        <v>38294</v>
      </c>
      <c r="K32">
        <v>2298</v>
      </c>
      <c r="L32">
        <v>40591</v>
      </c>
      <c r="N32" t="s">
        <v>79</v>
      </c>
      <c r="O32">
        <v>38294</v>
      </c>
      <c r="P32">
        <v>2298</v>
      </c>
      <c r="Q32">
        <v>40591</v>
      </c>
      <c r="S32">
        <v>0</v>
      </c>
      <c r="T32">
        <v>0</v>
      </c>
      <c r="U32">
        <v>0</v>
      </c>
    </row>
    <row r="33" spans="1:21" x14ac:dyDescent="0.25">
      <c r="A33">
        <v>26</v>
      </c>
      <c r="B33" s="7">
        <v>41653</v>
      </c>
      <c r="C33">
        <v>42175</v>
      </c>
      <c r="D33">
        <v>41680</v>
      </c>
      <c r="E33">
        <v>495</v>
      </c>
      <c r="F33" t="s">
        <v>36</v>
      </c>
      <c r="G33">
        <v>7425</v>
      </c>
      <c r="I33" t="s">
        <v>80</v>
      </c>
      <c r="J33">
        <v>36383</v>
      </c>
      <c r="K33">
        <v>2183</v>
      </c>
      <c r="L33">
        <v>38565</v>
      </c>
      <c r="N33" t="s">
        <v>80</v>
      </c>
      <c r="O33">
        <v>36383</v>
      </c>
      <c r="P33">
        <v>2183</v>
      </c>
      <c r="Q33">
        <v>38565</v>
      </c>
      <c r="S33">
        <v>0</v>
      </c>
      <c r="T33">
        <v>0</v>
      </c>
      <c r="U33">
        <v>0</v>
      </c>
    </row>
    <row r="34" spans="1:21" x14ac:dyDescent="0.25">
      <c r="A34">
        <v>27</v>
      </c>
      <c r="B34" s="7">
        <v>41684</v>
      </c>
      <c r="C34">
        <v>42686</v>
      </c>
      <c r="D34">
        <v>42175</v>
      </c>
      <c r="E34">
        <v>511</v>
      </c>
      <c r="F34" t="s">
        <v>36</v>
      </c>
      <c r="G34">
        <v>7665</v>
      </c>
      <c r="I34" t="s">
        <v>81</v>
      </c>
      <c r="J34">
        <v>30660</v>
      </c>
      <c r="K34">
        <v>1840</v>
      </c>
      <c r="L34">
        <v>32500</v>
      </c>
      <c r="N34" t="s">
        <v>78</v>
      </c>
      <c r="O34">
        <v>37559</v>
      </c>
      <c r="P34">
        <v>2254</v>
      </c>
      <c r="Q34">
        <v>39812</v>
      </c>
      <c r="S34">
        <v>6899</v>
      </c>
      <c r="T34">
        <v>414</v>
      </c>
      <c r="U34">
        <v>7312</v>
      </c>
    </row>
    <row r="35" spans="1:21" x14ac:dyDescent="0.25">
      <c r="A35">
        <v>28</v>
      </c>
      <c r="B35" s="7">
        <v>41712</v>
      </c>
      <c r="C35">
        <v>43185</v>
      </c>
      <c r="D35">
        <v>42686</v>
      </c>
      <c r="E35">
        <v>499</v>
      </c>
      <c r="F35" t="s">
        <v>36</v>
      </c>
      <c r="G35">
        <v>7485</v>
      </c>
      <c r="I35" t="s">
        <v>82</v>
      </c>
      <c r="J35">
        <v>29940</v>
      </c>
      <c r="K35">
        <v>1796</v>
      </c>
      <c r="L35">
        <v>31736</v>
      </c>
      <c r="N35" t="s">
        <v>83</v>
      </c>
      <c r="O35">
        <v>36677</v>
      </c>
      <c r="P35">
        <v>2201</v>
      </c>
      <c r="Q35">
        <v>38877</v>
      </c>
      <c r="S35">
        <v>6737</v>
      </c>
      <c r="T35">
        <v>404</v>
      </c>
      <c r="U35">
        <v>7141</v>
      </c>
    </row>
    <row r="36" spans="1:21" x14ac:dyDescent="0.25">
      <c r="A36">
        <v>29</v>
      </c>
      <c r="B36" s="7">
        <v>41743</v>
      </c>
      <c r="C36">
        <v>43744</v>
      </c>
      <c r="D36">
        <v>43185</v>
      </c>
      <c r="E36">
        <v>559</v>
      </c>
      <c r="F36" t="s">
        <v>36</v>
      </c>
      <c r="G36">
        <v>8385</v>
      </c>
      <c r="I36" t="s">
        <v>84</v>
      </c>
      <c r="J36">
        <v>33540</v>
      </c>
      <c r="K36">
        <v>2012</v>
      </c>
      <c r="L36">
        <v>35552</v>
      </c>
      <c r="N36" t="s">
        <v>77</v>
      </c>
      <c r="O36">
        <v>41087</v>
      </c>
      <c r="P36">
        <v>2465</v>
      </c>
      <c r="Q36">
        <v>43552</v>
      </c>
      <c r="S36">
        <v>7547</v>
      </c>
      <c r="T36">
        <v>453</v>
      </c>
      <c r="U36">
        <v>7999</v>
      </c>
    </row>
    <row r="37" spans="1:21" x14ac:dyDescent="0.25">
      <c r="A37">
        <v>30</v>
      </c>
      <c r="B37" s="7">
        <v>41773</v>
      </c>
      <c r="C37">
        <v>44341</v>
      </c>
      <c r="D37">
        <v>43744</v>
      </c>
      <c r="E37">
        <v>597</v>
      </c>
      <c r="F37" t="s">
        <v>36</v>
      </c>
      <c r="G37">
        <v>8955</v>
      </c>
      <c r="I37" t="s">
        <v>85</v>
      </c>
      <c r="J37">
        <v>35820</v>
      </c>
      <c r="K37">
        <v>2149</v>
      </c>
      <c r="L37">
        <v>37969</v>
      </c>
      <c r="N37" t="s">
        <v>86</v>
      </c>
      <c r="O37">
        <v>43880</v>
      </c>
      <c r="P37">
        <v>2633</v>
      </c>
      <c r="Q37">
        <v>46512</v>
      </c>
      <c r="S37">
        <v>8060</v>
      </c>
      <c r="T37">
        <v>484</v>
      </c>
      <c r="U37">
        <v>8543</v>
      </c>
    </row>
    <row r="38" spans="1:21" x14ac:dyDescent="0.25">
      <c r="B38" t="s">
        <v>87</v>
      </c>
      <c r="G38">
        <v>223365</v>
      </c>
      <c r="J38">
        <v>950457</v>
      </c>
      <c r="K38">
        <v>51499.32</v>
      </c>
      <c r="L38">
        <v>1001956.32</v>
      </c>
      <c r="O38">
        <v>1060562</v>
      </c>
      <c r="P38">
        <v>57723</v>
      </c>
      <c r="Q38">
        <v>1118285</v>
      </c>
      <c r="S38">
        <v>110105</v>
      </c>
      <c r="T38">
        <v>6224</v>
      </c>
      <c r="U38">
        <v>116328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42036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47947</v>
      </c>
      <c r="F6" s="2">
        <v>48394</v>
      </c>
      <c r="G6" s="2">
        <f>F6-E6</f>
        <v>447</v>
      </c>
      <c r="H6" s="2">
        <v>15</v>
      </c>
      <c r="I6" s="2">
        <f>G6*H6</f>
        <v>6705</v>
      </c>
    </row>
    <row r="7" spans="2:9" ht="18" customHeight="1" x14ac:dyDescent="0.25">
      <c r="B7" s="2" t="s">
        <v>13</v>
      </c>
      <c r="C7" s="2" t="s">
        <v>94</v>
      </c>
      <c r="D7" s="2"/>
      <c r="E7" s="2"/>
      <c r="F7" s="2"/>
      <c r="G7" s="2"/>
      <c r="H7" s="2"/>
      <c r="I7" s="2">
        <f>I6*5.3</f>
        <v>35536.5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2132.19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37668.69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42036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48394</v>
      </c>
      <c r="F6" s="2">
        <v>48768</v>
      </c>
      <c r="G6" s="2">
        <f>F6-E6</f>
        <v>374</v>
      </c>
      <c r="H6" s="2">
        <v>15</v>
      </c>
      <c r="I6" s="2">
        <f>G6*H6</f>
        <v>5610</v>
      </c>
    </row>
    <row r="7" spans="2:9" ht="18" customHeight="1" x14ac:dyDescent="0.25">
      <c r="B7" s="2" t="s">
        <v>13</v>
      </c>
      <c r="C7" s="2" t="s">
        <v>95</v>
      </c>
      <c r="D7" s="2"/>
      <c r="E7" s="2"/>
      <c r="F7" s="2"/>
      <c r="G7" s="2"/>
      <c r="H7" s="2"/>
      <c r="I7" s="2">
        <f>I6*5.3</f>
        <v>29733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1783.98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31516.98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F14" sqref="F14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42064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48768</v>
      </c>
      <c r="F6" s="2">
        <v>49205</v>
      </c>
      <c r="G6" s="2">
        <f>F6-E6</f>
        <v>437</v>
      </c>
      <c r="H6" s="2">
        <v>15</v>
      </c>
      <c r="I6" s="2">
        <f>G6*H6</f>
        <v>6555</v>
      </c>
    </row>
    <row r="7" spans="2:9" ht="18" customHeight="1" x14ac:dyDescent="0.25">
      <c r="B7" s="2" t="s">
        <v>13</v>
      </c>
      <c r="C7" s="2" t="s">
        <v>96</v>
      </c>
      <c r="D7" s="2"/>
      <c r="E7" s="2"/>
      <c r="F7" s="2"/>
      <c r="G7" s="2"/>
      <c r="H7" s="2"/>
      <c r="I7" s="2">
        <f>I6*5.3</f>
        <v>34741.5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2084.4899999999998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36825.99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0"/>
  <sheetViews>
    <sheetView workbookViewId="0">
      <selection activeCell="F12" sqref="F12"/>
    </sheetView>
  </sheetViews>
  <sheetFormatPr defaultRowHeight="15" x14ac:dyDescent="0.25"/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42109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ht="45" x14ac:dyDescent="0.25">
      <c r="B6" s="1" t="s">
        <v>10</v>
      </c>
      <c r="C6" s="2" t="s">
        <v>11</v>
      </c>
      <c r="D6" s="2" t="s">
        <v>12</v>
      </c>
      <c r="E6" s="2">
        <v>49205</v>
      </c>
      <c r="F6" s="2">
        <v>49679</v>
      </c>
      <c r="G6" s="2">
        <f>F6-E6</f>
        <v>474</v>
      </c>
      <c r="H6" s="2">
        <v>15</v>
      </c>
      <c r="I6" s="2">
        <f>G6*H6</f>
        <v>7110</v>
      </c>
    </row>
    <row r="7" spans="2:9" ht="18" customHeight="1" x14ac:dyDescent="0.25">
      <c r="B7" s="2" t="s">
        <v>13</v>
      </c>
      <c r="C7" s="2" t="s">
        <v>97</v>
      </c>
      <c r="D7" s="2"/>
      <c r="E7" s="2"/>
      <c r="F7" s="2"/>
      <c r="G7" s="2"/>
      <c r="H7" s="2"/>
      <c r="I7" s="2">
        <v>39105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2346.2999999999997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41451.300000000003</v>
      </c>
    </row>
  </sheetData>
  <mergeCells count="2">
    <mergeCell ref="B2:I2"/>
    <mergeCell ref="C3:H3"/>
  </mergeCells>
  <pageMargins left="0.7" right="0.7" top="0.75" bottom="0.75" header="0.3" footer="0.3"/>
  <pageSetup paperSize="9" fitToHeight="3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sqref="A1:XFD1048576"/>
    </sheetView>
  </sheetViews>
  <sheetFormatPr defaultRowHeight="15" x14ac:dyDescent="0.25"/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42170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ht="45" x14ac:dyDescent="0.25">
      <c r="B6" s="1" t="s">
        <v>10</v>
      </c>
      <c r="C6" s="2" t="s">
        <v>11</v>
      </c>
      <c r="D6" s="2" t="s">
        <v>12</v>
      </c>
      <c r="E6" s="2">
        <v>50154</v>
      </c>
      <c r="F6" s="2">
        <v>50567</v>
      </c>
      <c r="G6" s="2">
        <f>F6-E6</f>
        <v>413</v>
      </c>
      <c r="H6" s="2">
        <v>15</v>
      </c>
      <c r="I6" s="2">
        <f>G6*H6</f>
        <v>6195</v>
      </c>
    </row>
    <row r="7" spans="2:9" ht="18" customHeight="1" x14ac:dyDescent="0.25">
      <c r="B7" s="2" t="s">
        <v>13</v>
      </c>
      <c r="C7" s="2" t="s">
        <v>98</v>
      </c>
      <c r="D7" s="2"/>
      <c r="E7" s="2"/>
      <c r="F7" s="2"/>
      <c r="G7" s="2"/>
      <c r="H7" s="2"/>
      <c r="I7" s="2">
        <f>6195*55</f>
        <v>340725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20443.5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361168.5</v>
      </c>
    </row>
  </sheetData>
  <mergeCells count="2">
    <mergeCell ref="B2:I2"/>
    <mergeCell ref="C3:H3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B2" sqref="B2:I10"/>
    </sheetView>
  </sheetViews>
  <sheetFormatPr defaultRowHeight="15" x14ac:dyDescent="0.25"/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42200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ht="45" x14ac:dyDescent="0.25">
      <c r="B6" s="1" t="s">
        <v>10</v>
      </c>
      <c r="C6" s="2" t="s">
        <v>11</v>
      </c>
      <c r="D6" s="2" t="s">
        <v>12</v>
      </c>
      <c r="E6" s="2">
        <v>50567</v>
      </c>
      <c r="F6" s="2">
        <v>51043</v>
      </c>
      <c r="G6" s="2">
        <f>F6-E6</f>
        <v>476</v>
      </c>
      <c r="H6" s="2">
        <v>15</v>
      </c>
      <c r="I6" s="2">
        <f>G6*H6</f>
        <v>7140</v>
      </c>
    </row>
    <row r="7" spans="2:9" ht="18" customHeight="1" x14ac:dyDescent="0.25">
      <c r="B7" s="2" t="s">
        <v>13</v>
      </c>
      <c r="C7" s="2" t="s">
        <v>99</v>
      </c>
      <c r="D7" s="2"/>
      <c r="E7" s="2"/>
      <c r="F7" s="2"/>
      <c r="G7" s="2"/>
      <c r="H7" s="2"/>
      <c r="I7" s="2">
        <f>7140*5.5</f>
        <v>39270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2356.1999999999998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41626.199999999997</v>
      </c>
    </row>
  </sheetData>
  <mergeCells count="2">
    <mergeCell ref="B2:I2"/>
    <mergeCell ref="C3:H3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sqref="A1:XFD9"/>
    </sheetView>
  </sheetViews>
  <sheetFormatPr defaultRowHeight="15" x14ac:dyDescent="0.25"/>
  <cols>
    <col min="2" max="2" width="13.5703125" customWidth="1"/>
  </cols>
  <sheetData>
    <row r="1" spans="2:9" x14ac:dyDescent="0.25">
      <c r="B1" s="23" t="s">
        <v>1</v>
      </c>
      <c r="C1" s="23"/>
      <c r="D1" s="23"/>
      <c r="E1" s="23"/>
      <c r="F1" s="23"/>
      <c r="G1" s="23"/>
      <c r="H1" s="23"/>
      <c r="I1" s="23"/>
    </row>
    <row r="2" spans="2:9" x14ac:dyDescent="0.25">
      <c r="C2" s="23" t="s">
        <v>0</v>
      </c>
      <c r="D2" s="23"/>
      <c r="E2" s="23"/>
      <c r="F2" s="23"/>
      <c r="G2" s="23"/>
      <c r="H2" s="23"/>
    </row>
    <row r="3" spans="2:9" x14ac:dyDescent="0.25">
      <c r="B3" s="6">
        <v>42231</v>
      </c>
    </row>
    <row r="4" spans="2:9" ht="45" x14ac:dyDescent="0.25">
      <c r="B4" s="1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2:9" ht="30" x14ac:dyDescent="0.25">
      <c r="B5" s="1" t="s">
        <v>10</v>
      </c>
      <c r="C5" s="2" t="s">
        <v>11</v>
      </c>
      <c r="D5" s="2" t="s">
        <v>12</v>
      </c>
      <c r="E5" s="2">
        <v>51043</v>
      </c>
      <c r="F5" s="2">
        <v>51528</v>
      </c>
      <c r="G5" s="2">
        <f>F5-E5</f>
        <v>485</v>
      </c>
      <c r="H5" s="2">
        <v>15</v>
      </c>
      <c r="I5" s="2">
        <f>G5*H5</f>
        <v>7275</v>
      </c>
    </row>
    <row r="6" spans="2:9" x14ac:dyDescent="0.25">
      <c r="B6" s="2" t="s">
        <v>13</v>
      </c>
      <c r="C6" s="2" t="s">
        <v>100</v>
      </c>
      <c r="D6" s="2"/>
      <c r="E6" s="2"/>
      <c r="F6" s="2"/>
      <c r="G6" s="2"/>
      <c r="H6" s="2"/>
      <c r="I6" s="2">
        <v>40012.5</v>
      </c>
    </row>
    <row r="7" spans="2:9" x14ac:dyDescent="0.25">
      <c r="B7" s="2" t="s">
        <v>14</v>
      </c>
      <c r="C7" s="2"/>
      <c r="D7" s="2"/>
      <c r="E7" s="2"/>
      <c r="F7" s="2"/>
      <c r="G7" s="2"/>
      <c r="H7" s="2"/>
      <c r="I7" s="2"/>
    </row>
    <row r="8" spans="2:9" x14ac:dyDescent="0.25">
      <c r="B8" s="2" t="s">
        <v>15</v>
      </c>
      <c r="C8" s="2"/>
      <c r="D8" s="2"/>
      <c r="E8" s="2"/>
      <c r="F8" s="2"/>
      <c r="G8" s="2"/>
      <c r="H8" s="2"/>
      <c r="I8" s="2">
        <f>I6*6%</f>
        <v>2400.75</v>
      </c>
    </row>
    <row r="9" spans="2:9" x14ac:dyDescent="0.25">
      <c r="B9" s="3" t="s">
        <v>16</v>
      </c>
      <c r="C9" s="3"/>
      <c r="D9" s="3"/>
      <c r="E9" s="3"/>
      <c r="F9" s="3"/>
      <c r="G9" s="3"/>
      <c r="H9" s="3"/>
      <c r="I9" s="3">
        <f>I6+I8</f>
        <v>42413.25</v>
      </c>
    </row>
  </sheetData>
  <mergeCells count="2">
    <mergeCell ref="B1:I1"/>
    <mergeCell ref="C2:H2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sqref="A1:XFD9"/>
    </sheetView>
  </sheetViews>
  <sheetFormatPr defaultRowHeight="15" x14ac:dyDescent="0.25"/>
  <sheetData>
    <row r="1" spans="2:9" x14ac:dyDescent="0.25">
      <c r="B1" s="23" t="s">
        <v>1</v>
      </c>
      <c r="C1" s="23"/>
      <c r="D1" s="23"/>
      <c r="E1" s="23"/>
      <c r="F1" s="23"/>
      <c r="G1" s="23"/>
      <c r="H1" s="23"/>
      <c r="I1" s="23"/>
    </row>
    <row r="2" spans="2:9" x14ac:dyDescent="0.25">
      <c r="C2" s="23" t="s">
        <v>0</v>
      </c>
      <c r="D2" s="23"/>
      <c r="E2" s="23"/>
      <c r="F2" s="23"/>
      <c r="G2" s="23"/>
      <c r="H2" s="23"/>
    </row>
    <row r="3" spans="2:9" x14ac:dyDescent="0.25">
      <c r="B3" s="6">
        <v>42262</v>
      </c>
    </row>
    <row r="4" spans="2:9" ht="45" x14ac:dyDescent="0.25">
      <c r="B4" s="1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2:9" ht="45" x14ac:dyDescent="0.25">
      <c r="B5" s="1" t="s">
        <v>10</v>
      </c>
      <c r="C5" s="2" t="s">
        <v>11</v>
      </c>
      <c r="D5" s="2" t="s">
        <v>12</v>
      </c>
      <c r="E5" s="2">
        <v>51528</v>
      </c>
      <c r="F5" s="2">
        <v>52006</v>
      </c>
      <c r="G5" s="2">
        <f>F5-E5</f>
        <v>478</v>
      </c>
      <c r="H5" s="2">
        <v>15</v>
      </c>
      <c r="I5" s="2">
        <f>G5*H5</f>
        <v>7170</v>
      </c>
    </row>
    <row r="6" spans="2:9" x14ac:dyDescent="0.25">
      <c r="B6" s="2" t="s">
        <v>13</v>
      </c>
      <c r="C6" s="2" t="s">
        <v>101</v>
      </c>
      <c r="D6" s="2"/>
      <c r="E6" s="2"/>
      <c r="F6" s="2"/>
      <c r="G6" s="2"/>
      <c r="H6" s="2"/>
      <c r="I6" s="2">
        <v>39435</v>
      </c>
    </row>
    <row r="7" spans="2:9" x14ac:dyDescent="0.25">
      <c r="B7" s="2" t="s">
        <v>14</v>
      </c>
      <c r="C7" s="2"/>
      <c r="D7" s="2"/>
      <c r="E7" s="2"/>
      <c r="F7" s="2"/>
      <c r="G7" s="2"/>
      <c r="H7" s="2"/>
      <c r="I7" s="2"/>
    </row>
    <row r="8" spans="2:9" x14ac:dyDescent="0.25">
      <c r="B8" s="2" t="s">
        <v>15</v>
      </c>
      <c r="C8" s="2"/>
      <c r="D8" s="2"/>
      <c r="E8" s="2"/>
      <c r="F8" s="2"/>
      <c r="G8" s="2"/>
      <c r="H8" s="2"/>
      <c r="I8" s="2">
        <f>I6*6%</f>
        <v>2366.1</v>
      </c>
    </row>
    <row r="9" spans="2:9" x14ac:dyDescent="0.25">
      <c r="B9" s="3" t="s">
        <v>16</v>
      </c>
      <c r="C9" s="3"/>
      <c r="D9" s="3"/>
      <c r="E9" s="3"/>
      <c r="F9" s="3"/>
      <c r="G9" s="3"/>
      <c r="H9" s="3"/>
      <c r="I9" s="3">
        <f>I6+I8</f>
        <v>41801.1</v>
      </c>
    </row>
  </sheetData>
  <mergeCells count="2">
    <mergeCell ref="B1:I1"/>
    <mergeCell ref="C2:H2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sqref="A1:XFD9"/>
    </sheetView>
  </sheetViews>
  <sheetFormatPr defaultRowHeight="15" x14ac:dyDescent="0.25"/>
  <sheetData>
    <row r="1" spans="2:9" x14ac:dyDescent="0.25">
      <c r="B1" s="23" t="s">
        <v>1</v>
      </c>
      <c r="C1" s="23"/>
      <c r="D1" s="23"/>
      <c r="E1" s="23"/>
      <c r="F1" s="23"/>
      <c r="G1" s="23"/>
      <c r="H1" s="23"/>
      <c r="I1" s="23"/>
    </row>
    <row r="2" spans="2:9" x14ac:dyDescent="0.25">
      <c r="C2" s="23" t="s">
        <v>0</v>
      </c>
      <c r="D2" s="23"/>
      <c r="E2" s="23"/>
      <c r="F2" s="23"/>
      <c r="G2" s="23"/>
      <c r="H2" s="23"/>
    </row>
    <row r="3" spans="2:9" x14ac:dyDescent="0.25">
      <c r="B3" s="6">
        <v>42371</v>
      </c>
    </row>
    <row r="4" spans="2:9" ht="45" x14ac:dyDescent="0.25">
      <c r="B4" s="1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2:9" ht="45" x14ac:dyDescent="0.25">
      <c r="B5" s="1" t="s">
        <v>10</v>
      </c>
      <c r="C5" s="2" t="s">
        <v>11</v>
      </c>
      <c r="D5" s="2" t="s">
        <v>12</v>
      </c>
      <c r="E5" s="2">
        <v>53466</v>
      </c>
      <c r="F5" s="2">
        <v>53947</v>
      </c>
      <c r="G5" s="2">
        <f>F5-E5</f>
        <v>481</v>
      </c>
      <c r="H5" s="2">
        <v>15</v>
      </c>
      <c r="I5" s="2">
        <f>G5*H5</f>
        <v>7215</v>
      </c>
    </row>
    <row r="6" spans="2:9" x14ac:dyDescent="0.25">
      <c r="B6" s="2" t="s">
        <v>13</v>
      </c>
      <c r="C6" s="2" t="s">
        <v>102</v>
      </c>
      <c r="D6" s="2"/>
      <c r="E6" s="2"/>
      <c r="F6" s="2"/>
      <c r="G6" s="2"/>
      <c r="H6" s="2"/>
      <c r="I6" s="2">
        <v>39682.5</v>
      </c>
    </row>
    <row r="7" spans="2:9" x14ac:dyDescent="0.25">
      <c r="B7" s="2" t="s">
        <v>14</v>
      </c>
      <c r="C7" s="2"/>
      <c r="D7" s="2"/>
      <c r="E7" s="2"/>
      <c r="F7" s="2"/>
      <c r="G7" s="2"/>
      <c r="H7" s="2"/>
      <c r="I7" s="2"/>
    </row>
    <row r="8" spans="2:9" x14ac:dyDescent="0.25">
      <c r="B8" s="2" t="s">
        <v>15</v>
      </c>
      <c r="C8" s="2"/>
      <c r="D8" s="2"/>
      <c r="E8" s="2"/>
      <c r="F8" s="2"/>
      <c r="G8" s="2"/>
      <c r="H8" s="2"/>
      <c r="I8" s="2">
        <f>I6*6%</f>
        <v>2380.9499999999998</v>
      </c>
    </row>
    <row r="9" spans="2:9" x14ac:dyDescent="0.25">
      <c r="B9" s="3" t="s">
        <v>16</v>
      </c>
      <c r="C9" s="3"/>
      <c r="D9" s="3"/>
      <c r="E9" s="3"/>
      <c r="F9" s="3"/>
      <c r="G9" s="3"/>
      <c r="H9" s="3"/>
      <c r="I9" s="3">
        <f>I6+I8</f>
        <v>42063.45</v>
      </c>
    </row>
  </sheetData>
  <mergeCells count="2">
    <mergeCell ref="B1:I1"/>
    <mergeCell ref="C2:H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B20" sqref="B20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41791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44341</v>
      </c>
      <c r="F6" s="2">
        <v>44876</v>
      </c>
      <c r="G6" s="2">
        <f>F6-E6</f>
        <v>535</v>
      </c>
      <c r="H6" s="2">
        <v>15</v>
      </c>
      <c r="I6" s="2">
        <f>G6*H6</f>
        <v>8025</v>
      </c>
    </row>
    <row r="7" spans="2:9" ht="18" customHeight="1" x14ac:dyDescent="0.25">
      <c r="B7" s="2" t="s">
        <v>13</v>
      </c>
      <c r="C7" s="2" t="s">
        <v>18</v>
      </c>
      <c r="D7" s="2"/>
      <c r="E7" s="2"/>
      <c r="F7" s="2"/>
      <c r="G7" s="2"/>
      <c r="H7" s="2"/>
      <c r="I7" s="2">
        <f>I6*5.3</f>
        <v>42532.5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2551.9499999999998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45084.45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sqref="A1:XFD1048576"/>
    </sheetView>
  </sheetViews>
  <sheetFormatPr defaultRowHeight="15" x14ac:dyDescent="0.25"/>
  <sheetData>
    <row r="1" spans="2:9" x14ac:dyDescent="0.25">
      <c r="B1" s="23" t="s">
        <v>1</v>
      </c>
      <c r="C1" s="23"/>
      <c r="D1" s="23"/>
      <c r="E1" s="23"/>
      <c r="F1" s="23"/>
      <c r="G1" s="23"/>
      <c r="H1" s="23"/>
      <c r="I1" s="23"/>
    </row>
    <row r="2" spans="2:9" x14ac:dyDescent="0.25">
      <c r="C2" s="23" t="s">
        <v>0</v>
      </c>
      <c r="D2" s="23"/>
      <c r="E2" s="23"/>
      <c r="F2" s="23"/>
      <c r="G2" s="23"/>
      <c r="H2" s="23"/>
    </row>
    <row r="3" spans="2:9" x14ac:dyDescent="0.25">
      <c r="B3" s="6">
        <v>42430</v>
      </c>
    </row>
    <row r="4" spans="2:9" ht="45" x14ac:dyDescent="0.25">
      <c r="B4" s="1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2:9" ht="45" x14ac:dyDescent="0.25">
      <c r="B5" s="1" t="s">
        <v>10</v>
      </c>
      <c r="C5" s="2" t="s">
        <v>11</v>
      </c>
      <c r="D5" s="2" t="s">
        <v>12</v>
      </c>
      <c r="E5" s="2">
        <v>53947</v>
      </c>
      <c r="F5" s="2">
        <v>54405</v>
      </c>
      <c r="G5" s="2">
        <f>F5-E5</f>
        <v>458</v>
      </c>
      <c r="H5" s="2">
        <v>15</v>
      </c>
      <c r="I5" s="2">
        <f>G5*H5</f>
        <v>6870</v>
      </c>
    </row>
    <row r="6" spans="2:9" x14ac:dyDescent="0.25">
      <c r="B6" s="2" t="s">
        <v>13</v>
      </c>
      <c r="C6" s="2" t="s">
        <v>103</v>
      </c>
      <c r="D6" s="2"/>
      <c r="E6" s="2"/>
      <c r="F6" s="2"/>
      <c r="G6" s="2"/>
      <c r="H6" s="2"/>
      <c r="I6" s="2">
        <v>37785</v>
      </c>
    </row>
    <row r="7" spans="2:9" x14ac:dyDescent="0.25">
      <c r="B7" s="2" t="s">
        <v>14</v>
      </c>
      <c r="C7" s="2"/>
      <c r="D7" s="2"/>
      <c r="E7" s="2"/>
      <c r="F7" s="2"/>
      <c r="G7" s="2"/>
      <c r="H7" s="2"/>
      <c r="I7" s="2"/>
    </row>
    <row r="8" spans="2:9" x14ac:dyDescent="0.25">
      <c r="B8" s="2" t="s">
        <v>15</v>
      </c>
      <c r="C8" s="2"/>
      <c r="D8" s="2"/>
      <c r="E8" s="2"/>
      <c r="F8" s="2"/>
      <c r="G8" s="2"/>
      <c r="H8" s="2"/>
      <c r="I8" s="2">
        <f>I6*6%</f>
        <v>2267.1</v>
      </c>
    </row>
    <row r="9" spans="2:9" x14ac:dyDescent="0.25">
      <c r="B9" s="3" t="s">
        <v>16</v>
      </c>
      <c r="C9" s="3"/>
      <c r="D9" s="3"/>
      <c r="E9" s="3"/>
      <c r="F9" s="3"/>
      <c r="G9" s="3"/>
      <c r="H9" s="3"/>
      <c r="I9" s="3">
        <f>I6+I8</f>
        <v>40052.1</v>
      </c>
    </row>
  </sheetData>
  <mergeCells count="2">
    <mergeCell ref="B1:I1"/>
    <mergeCell ref="C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sqref="A1:XFD1048576"/>
    </sheetView>
  </sheetViews>
  <sheetFormatPr defaultRowHeight="15" x14ac:dyDescent="0.25"/>
  <sheetData>
    <row r="1" spans="2:9" x14ac:dyDescent="0.25">
      <c r="B1" s="23" t="s">
        <v>1</v>
      </c>
      <c r="C1" s="23"/>
      <c r="D1" s="23"/>
      <c r="E1" s="23"/>
      <c r="F1" s="23"/>
      <c r="G1" s="23"/>
      <c r="H1" s="23"/>
      <c r="I1" s="23"/>
    </row>
    <row r="2" spans="2:9" x14ac:dyDescent="0.25">
      <c r="C2" s="23" t="s">
        <v>0</v>
      </c>
      <c r="D2" s="23"/>
      <c r="E2" s="23"/>
      <c r="F2" s="23"/>
      <c r="G2" s="23"/>
      <c r="H2" s="23"/>
    </row>
    <row r="3" spans="2:9" x14ac:dyDescent="0.25">
      <c r="B3" s="6">
        <v>42461</v>
      </c>
    </row>
    <row r="4" spans="2:9" ht="45" x14ac:dyDescent="0.25">
      <c r="B4" s="1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2:9" ht="45" x14ac:dyDescent="0.25">
      <c r="B5" s="1" t="s">
        <v>10</v>
      </c>
      <c r="C5" s="2" t="s">
        <v>11</v>
      </c>
      <c r="D5" s="2" t="s">
        <v>12</v>
      </c>
      <c r="E5" s="2">
        <v>54405</v>
      </c>
      <c r="F5" s="2">
        <v>54962</v>
      </c>
      <c r="G5" s="2">
        <f>F5-E5</f>
        <v>557</v>
      </c>
      <c r="H5" s="2">
        <v>15</v>
      </c>
      <c r="I5" s="2">
        <f>G5*H5</f>
        <v>8355</v>
      </c>
    </row>
    <row r="6" spans="2:9" x14ac:dyDescent="0.25">
      <c r="B6" s="2" t="s">
        <v>13</v>
      </c>
      <c r="C6" s="2" t="s">
        <v>104</v>
      </c>
      <c r="D6" s="2"/>
      <c r="E6" s="2"/>
      <c r="F6" s="2"/>
      <c r="G6" s="2"/>
      <c r="H6" s="2"/>
      <c r="I6" s="2">
        <f>I5*5.5</f>
        <v>45952.5</v>
      </c>
    </row>
    <row r="7" spans="2:9" x14ac:dyDescent="0.25">
      <c r="B7" s="2" t="s">
        <v>14</v>
      </c>
      <c r="C7" s="2"/>
      <c r="D7" s="2"/>
      <c r="E7" s="2"/>
      <c r="F7" s="2"/>
      <c r="G7" s="2"/>
      <c r="H7" s="2"/>
      <c r="I7" s="2"/>
    </row>
    <row r="8" spans="2:9" x14ac:dyDescent="0.25">
      <c r="B8" s="2" t="s">
        <v>15</v>
      </c>
      <c r="C8" s="2"/>
      <c r="D8" s="2"/>
      <c r="E8" s="2"/>
      <c r="F8" s="2"/>
      <c r="G8" s="2"/>
      <c r="H8" s="2"/>
      <c r="I8" s="2">
        <f>I6*6%</f>
        <v>2757.15</v>
      </c>
    </row>
    <row r="9" spans="2:9" x14ac:dyDescent="0.25">
      <c r="B9" s="3" t="s">
        <v>16</v>
      </c>
      <c r="C9" s="3"/>
      <c r="D9" s="3"/>
      <c r="E9" s="3"/>
      <c r="F9" s="3"/>
      <c r="G9" s="3"/>
      <c r="H9" s="3"/>
      <c r="I9" s="3">
        <f>I6+I8</f>
        <v>48709.65</v>
      </c>
    </row>
  </sheetData>
  <mergeCells count="2">
    <mergeCell ref="B1:I1"/>
    <mergeCell ref="C2:H2"/>
  </mergeCell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sqref="A1:XFD1048576"/>
    </sheetView>
  </sheetViews>
  <sheetFormatPr defaultRowHeight="15" x14ac:dyDescent="0.25"/>
  <sheetData>
    <row r="1" spans="2:9" x14ac:dyDescent="0.25">
      <c r="B1" s="23" t="s">
        <v>1</v>
      </c>
      <c r="C1" s="23"/>
      <c r="D1" s="23"/>
      <c r="E1" s="23"/>
      <c r="F1" s="23"/>
      <c r="G1" s="23"/>
      <c r="H1" s="23"/>
      <c r="I1" s="23"/>
    </row>
    <row r="2" spans="2:9" x14ac:dyDescent="0.25">
      <c r="C2" s="23" t="s">
        <v>0</v>
      </c>
      <c r="D2" s="23"/>
      <c r="E2" s="23"/>
      <c r="F2" s="23"/>
      <c r="G2" s="23"/>
      <c r="H2" s="23"/>
    </row>
    <row r="3" spans="2:9" x14ac:dyDescent="0.25">
      <c r="B3" s="6">
        <v>42491</v>
      </c>
    </row>
    <row r="4" spans="2:9" ht="45" x14ac:dyDescent="0.25">
      <c r="B4" s="1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2:9" ht="45" x14ac:dyDescent="0.25">
      <c r="B5" s="1" t="s">
        <v>10</v>
      </c>
      <c r="C5" s="2" t="s">
        <v>11</v>
      </c>
      <c r="D5" s="2" t="s">
        <v>12</v>
      </c>
      <c r="E5" s="2">
        <v>54962</v>
      </c>
      <c r="F5" s="2">
        <v>55509</v>
      </c>
      <c r="G5" s="2">
        <f>F5-E5</f>
        <v>547</v>
      </c>
      <c r="H5" s="2">
        <v>15</v>
      </c>
      <c r="I5" s="2">
        <f>G5*H5</f>
        <v>8205</v>
      </c>
    </row>
    <row r="6" spans="2:9" x14ac:dyDescent="0.25">
      <c r="B6" s="2" t="s">
        <v>13</v>
      </c>
      <c r="C6" s="2" t="s">
        <v>105</v>
      </c>
      <c r="D6" s="2"/>
      <c r="E6" s="2"/>
      <c r="F6" s="2"/>
      <c r="G6" s="2"/>
      <c r="H6" s="2"/>
      <c r="I6" s="2">
        <f>8205*5.85</f>
        <v>47999.25</v>
      </c>
    </row>
    <row r="7" spans="2:9" x14ac:dyDescent="0.25">
      <c r="B7" s="2" t="s">
        <v>14</v>
      </c>
      <c r="C7" s="2"/>
      <c r="D7" s="2"/>
      <c r="E7" s="2"/>
      <c r="F7" s="2"/>
      <c r="G7" s="2"/>
      <c r="H7" s="2"/>
      <c r="I7" s="2"/>
    </row>
    <row r="8" spans="2:9" x14ac:dyDescent="0.25">
      <c r="B8" s="2" t="s">
        <v>15</v>
      </c>
      <c r="C8" s="2"/>
      <c r="D8" s="2"/>
      <c r="E8" s="2"/>
      <c r="F8" s="2"/>
      <c r="G8" s="2"/>
      <c r="H8" s="2"/>
      <c r="I8" s="2">
        <f>I6*6%</f>
        <v>2879.9549999999999</v>
      </c>
    </row>
    <row r="9" spans="2:9" x14ac:dyDescent="0.25">
      <c r="B9" s="3" t="s">
        <v>16</v>
      </c>
      <c r="C9" s="3"/>
      <c r="D9" s="3"/>
      <c r="E9" s="3"/>
      <c r="F9" s="3"/>
      <c r="G9" s="3"/>
      <c r="H9" s="3"/>
      <c r="I9" s="3">
        <f>I6+I8</f>
        <v>50879.205000000002</v>
      </c>
    </row>
  </sheetData>
  <mergeCells count="2">
    <mergeCell ref="B1:I1"/>
    <mergeCell ref="C2:H2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sqref="A1:XFD1048576"/>
    </sheetView>
  </sheetViews>
  <sheetFormatPr defaultRowHeight="15" x14ac:dyDescent="0.25"/>
  <cols>
    <col min="3" max="3" width="13.28515625" customWidth="1"/>
    <col min="4" max="4" width="6.7109375" customWidth="1"/>
  </cols>
  <sheetData>
    <row r="1" spans="2:10" x14ac:dyDescent="0.25">
      <c r="B1" s="23" t="s">
        <v>1</v>
      </c>
      <c r="C1" s="23"/>
      <c r="D1" s="23"/>
      <c r="E1" s="23"/>
      <c r="F1" s="23"/>
      <c r="G1" s="23"/>
      <c r="H1" s="23"/>
      <c r="I1" s="23"/>
      <c r="J1" s="23"/>
    </row>
    <row r="2" spans="2:10" x14ac:dyDescent="0.25">
      <c r="C2" s="23" t="s">
        <v>0</v>
      </c>
      <c r="D2" s="23"/>
      <c r="E2" s="23"/>
      <c r="F2" s="23"/>
      <c r="G2" s="23"/>
      <c r="H2" s="23"/>
      <c r="I2" s="23"/>
    </row>
    <row r="3" spans="2:10" x14ac:dyDescent="0.25">
      <c r="B3" s="6">
        <v>42522</v>
      </c>
    </row>
    <row r="4" spans="2:10" ht="45" x14ac:dyDescent="0.25">
      <c r="B4" s="1" t="s">
        <v>2</v>
      </c>
      <c r="C4" s="2" t="s">
        <v>3</v>
      </c>
      <c r="D4" s="2"/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2:10" ht="45" x14ac:dyDescent="0.25">
      <c r="B5" s="1" t="s">
        <v>10</v>
      </c>
      <c r="C5" s="2" t="s">
        <v>11</v>
      </c>
      <c r="D5" s="2"/>
      <c r="E5" s="2" t="s">
        <v>12</v>
      </c>
      <c r="F5" s="2">
        <v>55509</v>
      </c>
      <c r="G5" s="2">
        <v>56168</v>
      </c>
      <c r="H5" s="2">
        <f>G5-F5</f>
        <v>659</v>
      </c>
      <c r="I5" s="2">
        <v>15</v>
      </c>
      <c r="J5" s="2">
        <f>H5*I5</f>
        <v>9885</v>
      </c>
    </row>
    <row r="6" spans="2:10" x14ac:dyDescent="0.25">
      <c r="B6" s="2" t="s">
        <v>13</v>
      </c>
      <c r="C6" s="2">
        <f>9885</f>
        <v>9885</v>
      </c>
      <c r="D6" s="2">
        <v>5.85</v>
      </c>
      <c r="E6" s="2"/>
      <c r="F6" s="2"/>
      <c r="G6" s="2"/>
      <c r="H6" s="2"/>
      <c r="I6" s="2"/>
      <c r="J6" s="2">
        <f>C6*D6</f>
        <v>57827.25</v>
      </c>
    </row>
    <row r="7" spans="2:10" x14ac:dyDescent="0.25">
      <c r="B7" s="2" t="s">
        <v>14</v>
      </c>
      <c r="C7" s="2"/>
      <c r="D7" s="2"/>
      <c r="E7" s="2"/>
      <c r="F7" s="2"/>
      <c r="G7" s="2"/>
      <c r="H7" s="2"/>
      <c r="I7" s="2"/>
      <c r="J7" s="2"/>
    </row>
    <row r="8" spans="2:10" x14ac:dyDescent="0.25">
      <c r="B8" s="2" t="s">
        <v>15</v>
      </c>
      <c r="C8" s="2"/>
      <c r="D8" s="2"/>
      <c r="E8" s="2"/>
      <c r="F8" s="2"/>
      <c r="G8" s="2"/>
      <c r="H8" s="2"/>
      <c r="I8" s="2"/>
      <c r="J8" s="2">
        <f>J6*6%</f>
        <v>3469.6349999999998</v>
      </c>
    </row>
    <row r="9" spans="2:10" x14ac:dyDescent="0.25">
      <c r="B9" s="3" t="s">
        <v>16</v>
      </c>
      <c r="C9" s="3"/>
      <c r="D9" s="3"/>
      <c r="E9" s="3"/>
      <c r="F9" s="3"/>
      <c r="G9" s="3"/>
      <c r="H9" s="3"/>
      <c r="I9" s="3"/>
      <c r="J9" s="3">
        <f>J6+J8</f>
        <v>61296.885000000002</v>
      </c>
    </row>
  </sheetData>
  <mergeCells count="2">
    <mergeCell ref="B1:J1"/>
    <mergeCell ref="C2:I2"/>
  </mergeCells>
  <pageMargins left="0.7" right="0.7" top="0.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9"/>
  <sheetViews>
    <sheetView workbookViewId="0">
      <selection sqref="A1:XFD9"/>
    </sheetView>
  </sheetViews>
  <sheetFormatPr defaultRowHeight="15" x14ac:dyDescent="0.25"/>
  <cols>
    <col min="2" max="2" width="3.7109375" customWidth="1"/>
    <col min="3" max="3" width="11.7109375" customWidth="1"/>
    <col min="4" max="4" width="13.28515625" customWidth="1"/>
    <col min="5" max="5" width="6.7109375" customWidth="1"/>
  </cols>
  <sheetData>
    <row r="1" spans="3:11" x14ac:dyDescent="0.25">
      <c r="C1" s="23" t="s">
        <v>1</v>
      </c>
      <c r="D1" s="23"/>
      <c r="E1" s="23"/>
      <c r="F1" s="23"/>
      <c r="G1" s="23"/>
      <c r="H1" s="23"/>
      <c r="I1" s="23"/>
      <c r="J1" s="23"/>
      <c r="K1" s="23"/>
    </row>
    <row r="2" spans="3:11" x14ac:dyDescent="0.25">
      <c r="D2" s="23" t="s">
        <v>0</v>
      </c>
      <c r="E2" s="23"/>
      <c r="F2" s="23"/>
      <c r="G2" s="23"/>
      <c r="H2" s="23"/>
      <c r="I2" s="23"/>
      <c r="J2" s="23"/>
    </row>
    <row r="3" spans="3:11" x14ac:dyDescent="0.25">
      <c r="C3" s="6">
        <v>42552</v>
      </c>
    </row>
    <row r="4" spans="3:11" ht="45" x14ac:dyDescent="0.25">
      <c r="C4" s="1" t="s">
        <v>2</v>
      </c>
      <c r="D4" s="2" t="s">
        <v>3</v>
      </c>
      <c r="E4" s="2"/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</row>
    <row r="5" spans="3:11" ht="30" x14ac:dyDescent="0.25">
      <c r="C5" s="1" t="s">
        <v>10</v>
      </c>
      <c r="D5" s="2" t="s">
        <v>11</v>
      </c>
      <c r="E5" s="2"/>
      <c r="F5" s="2" t="s">
        <v>12</v>
      </c>
      <c r="G5" s="2">
        <v>56168</v>
      </c>
      <c r="H5" s="2">
        <v>56723</v>
      </c>
      <c r="I5" s="2">
        <f>H5-G5</f>
        <v>555</v>
      </c>
      <c r="J5" s="2">
        <v>15</v>
      </c>
      <c r="K5" s="2">
        <f>I5*J5</f>
        <v>8325</v>
      </c>
    </row>
    <row r="6" spans="3:11" x14ac:dyDescent="0.25">
      <c r="C6" s="2" t="s">
        <v>13</v>
      </c>
      <c r="D6" s="2">
        <v>8326</v>
      </c>
      <c r="E6" s="2">
        <v>5.85</v>
      </c>
      <c r="F6" s="2"/>
      <c r="G6" s="2"/>
      <c r="H6" s="2"/>
      <c r="I6" s="2"/>
      <c r="J6" s="2"/>
      <c r="K6" s="2">
        <f>D6*E6</f>
        <v>48707.1</v>
      </c>
    </row>
    <row r="7" spans="3:11" x14ac:dyDescent="0.25">
      <c r="C7" s="2" t="s">
        <v>14</v>
      </c>
      <c r="D7" s="2"/>
      <c r="E7" s="2"/>
      <c r="F7" s="2"/>
      <c r="G7" s="2"/>
      <c r="H7" s="2"/>
      <c r="I7" s="2"/>
      <c r="J7" s="2"/>
      <c r="K7" s="2"/>
    </row>
    <row r="8" spans="3:11" x14ac:dyDescent="0.25">
      <c r="C8" s="2" t="s">
        <v>15</v>
      </c>
      <c r="D8" s="2"/>
      <c r="E8" s="2"/>
      <c r="F8" s="2"/>
      <c r="G8" s="2"/>
      <c r="H8" s="2"/>
      <c r="I8" s="2"/>
      <c r="J8" s="2"/>
      <c r="K8" s="2">
        <f>K6*6%</f>
        <v>2922.4259999999999</v>
      </c>
    </row>
    <row r="9" spans="3:11" x14ac:dyDescent="0.25">
      <c r="C9" s="3" t="s">
        <v>16</v>
      </c>
      <c r="D9" s="3"/>
      <c r="E9" s="3"/>
      <c r="F9" s="3"/>
      <c r="G9" s="3"/>
      <c r="H9" s="3"/>
      <c r="I9" s="3"/>
      <c r="J9" s="3"/>
      <c r="K9" s="3">
        <f>K6+K8</f>
        <v>51629.525999999998</v>
      </c>
    </row>
  </sheetData>
  <mergeCells count="2">
    <mergeCell ref="C1:K1"/>
    <mergeCell ref="D2:J2"/>
  </mergeCells>
  <pageMargins left="0.7" right="0.7" top="0.75" bottom="0.75" header="0.3" footer="0.3"/>
  <pageSetup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9"/>
  <sheetViews>
    <sheetView workbookViewId="0">
      <selection sqref="A1:XFD1048576"/>
    </sheetView>
  </sheetViews>
  <sheetFormatPr defaultRowHeight="15" x14ac:dyDescent="0.25"/>
  <sheetData>
    <row r="1" spans="3:11" x14ac:dyDescent="0.25">
      <c r="C1" s="23" t="s">
        <v>1</v>
      </c>
      <c r="D1" s="23"/>
      <c r="E1" s="23"/>
      <c r="F1" s="23"/>
      <c r="G1" s="23"/>
      <c r="H1" s="23"/>
      <c r="I1" s="23"/>
      <c r="J1" s="23"/>
      <c r="K1" s="23"/>
    </row>
    <row r="2" spans="3:11" x14ac:dyDescent="0.25">
      <c r="D2" s="23" t="s">
        <v>0</v>
      </c>
      <c r="E2" s="23"/>
      <c r="F2" s="23"/>
      <c r="G2" s="23"/>
      <c r="H2" s="23"/>
      <c r="I2" s="23"/>
      <c r="J2" s="23"/>
    </row>
    <row r="3" spans="3:11" x14ac:dyDescent="0.25">
      <c r="C3" s="6">
        <v>42583</v>
      </c>
    </row>
    <row r="4" spans="3:11" ht="45" x14ac:dyDescent="0.25">
      <c r="C4" s="1" t="s">
        <v>2</v>
      </c>
      <c r="D4" s="2" t="s">
        <v>3</v>
      </c>
      <c r="E4" s="2"/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</row>
    <row r="5" spans="3:11" ht="45" x14ac:dyDescent="0.25">
      <c r="C5" s="1" t="s">
        <v>10</v>
      </c>
      <c r="D5" s="2" t="s">
        <v>11</v>
      </c>
      <c r="E5" s="2"/>
      <c r="F5" s="2" t="s">
        <v>12</v>
      </c>
      <c r="G5" s="2">
        <v>56723</v>
      </c>
      <c r="H5" s="2">
        <v>57193</v>
      </c>
      <c r="I5" s="2">
        <f>H5-G5</f>
        <v>470</v>
      </c>
      <c r="J5" s="2">
        <v>15</v>
      </c>
      <c r="K5" s="2">
        <f>I5*J5</f>
        <v>7050</v>
      </c>
    </row>
    <row r="6" spans="3:11" x14ac:dyDescent="0.25">
      <c r="C6" s="2" t="s">
        <v>13</v>
      </c>
      <c r="D6" s="2">
        <v>7050</v>
      </c>
      <c r="E6" s="2">
        <v>5.85</v>
      </c>
      <c r="F6" s="2"/>
      <c r="G6" s="2"/>
      <c r="H6" s="2"/>
      <c r="I6" s="2"/>
      <c r="J6" s="2"/>
      <c r="K6" s="2">
        <f>D6*E6</f>
        <v>41242.5</v>
      </c>
    </row>
    <row r="7" spans="3:11" x14ac:dyDescent="0.25">
      <c r="C7" s="2" t="s">
        <v>14</v>
      </c>
      <c r="D7" s="2"/>
      <c r="E7" s="2"/>
      <c r="F7" s="2"/>
      <c r="G7" s="2"/>
      <c r="H7" s="2"/>
      <c r="I7" s="2"/>
      <c r="J7" s="2"/>
      <c r="K7" s="2"/>
    </row>
    <row r="8" spans="3:11" x14ac:dyDescent="0.25">
      <c r="C8" s="2" t="s">
        <v>15</v>
      </c>
      <c r="D8" s="2"/>
      <c r="E8" s="2"/>
      <c r="F8" s="2"/>
      <c r="G8" s="2"/>
      <c r="H8" s="2"/>
      <c r="I8" s="2"/>
      <c r="J8" s="2"/>
      <c r="K8" s="2">
        <f>K6*6%</f>
        <v>2474.5499999999997</v>
      </c>
    </row>
    <row r="9" spans="3:11" x14ac:dyDescent="0.25">
      <c r="C9" s="3" t="s">
        <v>16</v>
      </c>
      <c r="D9" s="3"/>
      <c r="E9" s="3"/>
      <c r="F9" s="3"/>
      <c r="G9" s="3"/>
      <c r="H9" s="3"/>
      <c r="I9" s="3"/>
      <c r="J9" s="3"/>
      <c r="K9" s="3">
        <f>K6+K8</f>
        <v>43717.05</v>
      </c>
    </row>
  </sheetData>
  <mergeCells count="2">
    <mergeCell ref="C1:K1"/>
    <mergeCell ref="D2:J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60" zoomScaleNormal="100"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42614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57193</v>
      </c>
      <c r="F5" s="2">
        <v>57656</v>
      </c>
      <c r="G5" s="2">
        <f>F5-E5</f>
        <v>463</v>
      </c>
      <c r="H5" s="2">
        <v>15</v>
      </c>
      <c r="I5" s="2">
        <f>G5*H5</f>
        <v>6945</v>
      </c>
    </row>
    <row r="6" spans="1:9" x14ac:dyDescent="0.25">
      <c r="A6" s="2" t="s">
        <v>13</v>
      </c>
      <c r="B6" s="2">
        <v>6945</v>
      </c>
      <c r="C6" s="2">
        <v>5.85</v>
      </c>
      <c r="D6" s="2"/>
      <c r="E6" s="2"/>
      <c r="F6" s="2"/>
      <c r="G6" s="2"/>
      <c r="H6" s="2"/>
      <c r="I6" s="8">
        <f>B6*C6</f>
        <v>40628.25</v>
      </c>
    </row>
    <row r="7" spans="1:9" x14ac:dyDescent="0.25">
      <c r="A7" s="2" t="s">
        <v>14</v>
      </c>
      <c r="B7" s="2"/>
      <c r="C7" s="2"/>
      <c r="D7" s="2"/>
      <c r="E7" s="2"/>
      <c r="F7" s="2"/>
      <c r="G7" s="2"/>
      <c r="H7" s="2"/>
      <c r="I7" s="8"/>
    </row>
    <row r="8" spans="1:9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2437.6949999999997</v>
      </c>
    </row>
    <row r="9" spans="1:9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I6+I8</f>
        <v>43065.945</v>
      </c>
    </row>
  </sheetData>
  <mergeCells count="2">
    <mergeCell ref="A1:I1"/>
    <mergeCell ref="B2:H2"/>
  </mergeCells>
  <pageMargins left="0.7" right="0.7" top="0.75" bottom="0.75" header="0.3" footer="0.3"/>
  <pageSetup paperSize="9"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42644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57656</v>
      </c>
      <c r="F5" s="2">
        <v>57971</v>
      </c>
      <c r="G5" s="2">
        <f>F5-E5</f>
        <v>315</v>
      </c>
      <c r="H5" s="2">
        <v>15</v>
      </c>
      <c r="I5" s="2">
        <f>G5*H5</f>
        <v>4725</v>
      </c>
    </row>
    <row r="6" spans="1:9" x14ac:dyDescent="0.25">
      <c r="A6" s="2" t="s">
        <v>13</v>
      </c>
      <c r="B6" s="2">
        <v>4725</v>
      </c>
      <c r="C6" s="2">
        <v>5.85</v>
      </c>
      <c r="D6" s="2"/>
      <c r="E6" s="2"/>
      <c r="F6" s="2"/>
      <c r="G6" s="2"/>
      <c r="H6" s="2"/>
      <c r="I6" s="8">
        <f>B6*C6</f>
        <v>27641.25</v>
      </c>
    </row>
    <row r="7" spans="1:9" x14ac:dyDescent="0.25">
      <c r="A7" s="2" t="s">
        <v>14</v>
      </c>
      <c r="B7" s="2"/>
      <c r="C7" s="2"/>
      <c r="D7" s="2"/>
      <c r="E7" s="2"/>
      <c r="F7" s="2"/>
      <c r="G7" s="2"/>
      <c r="H7" s="2"/>
      <c r="I7" s="8"/>
    </row>
    <row r="8" spans="1:9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1658.4749999999999</v>
      </c>
    </row>
    <row r="9" spans="1:9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I6+I8</f>
        <v>29299.724999999999</v>
      </c>
    </row>
  </sheetData>
  <mergeCells count="2">
    <mergeCell ref="A1:I1"/>
    <mergeCell ref="B2:H2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42675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57971</v>
      </c>
      <c r="F5" s="2">
        <v>58355</v>
      </c>
      <c r="G5" s="2">
        <f>F5-E5</f>
        <v>384</v>
      </c>
      <c r="H5" s="2">
        <v>15</v>
      </c>
      <c r="I5" s="2">
        <f>G5*H5</f>
        <v>5760</v>
      </c>
    </row>
    <row r="6" spans="1:9" x14ac:dyDescent="0.25">
      <c r="A6" s="2" t="s">
        <v>13</v>
      </c>
      <c r="B6" s="2">
        <v>5760</v>
      </c>
      <c r="C6" s="2">
        <v>5.85</v>
      </c>
      <c r="D6" s="2"/>
      <c r="E6" s="2"/>
      <c r="F6" s="2"/>
      <c r="G6" s="2"/>
      <c r="H6" s="2"/>
      <c r="I6" s="8">
        <f>B6*C6</f>
        <v>33696</v>
      </c>
    </row>
    <row r="7" spans="1:9" x14ac:dyDescent="0.25">
      <c r="A7" s="2" t="s">
        <v>14</v>
      </c>
      <c r="B7" s="2"/>
      <c r="C7" s="2"/>
      <c r="D7" s="2"/>
      <c r="E7" s="2"/>
      <c r="F7" s="2"/>
      <c r="G7" s="2"/>
      <c r="H7" s="2"/>
      <c r="I7" s="8"/>
    </row>
    <row r="8" spans="1:9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2021.76</v>
      </c>
    </row>
    <row r="9" spans="1:9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I6+I8</f>
        <v>35717.760000000002</v>
      </c>
    </row>
  </sheetData>
  <mergeCells count="2">
    <mergeCell ref="A1:I1"/>
    <mergeCell ref="B2:H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42705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58355</v>
      </c>
      <c r="F5" s="2">
        <v>58741</v>
      </c>
      <c r="G5" s="2">
        <f>F5-E5</f>
        <v>386</v>
      </c>
      <c r="H5" s="2">
        <v>15</v>
      </c>
      <c r="I5" s="2">
        <f>G5*H5</f>
        <v>5790</v>
      </c>
    </row>
    <row r="6" spans="1:9" x14ac:dyDescent="0.25">
      <c r="A6" s="2" t="s">
        <v>13</v>
      </c>
      <c r="B6" s="2">
        <v>5790</v>
      </c>
      <c r="C6" s="2">
        <v>5.85</v>
      </c>
      <c r="D6" s="2"/>
      <c r="E6" s="2"/>
      <c r="F6" s="2"/>
      <c r="G6" s="2"/>
      <c r="H6" s="2"/>
      <c r="I6" s="8">
        <f>B6*C6</f>
        <v>33871.5</v>
      </c>
    </row>
    <row r="7" spans="1:9" x14ac:dyDescent="0.25">
      <c r="A7" s="2" t="s">
        <v>14</v>
      </c>
      <c r="B7" s="2"/>
      <c r="C7" s="2"/>
      <c r="D7" s="2"/>
      <c r="E7" s="2"/>
      <c r="F7" s="2"/>
      <c r="G7" s="2"/>
      <c r="H7" s="2"/>
      <c r="I7" s="8"/>
    </row>
    <row r="8" spans="1:9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2032.29</v>
      </c>
    </row>
    <row r="9" spans="1:9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I6+I8</f>
        <v>35903.79</v>
      </c>
    </row>
  </sheetData>
  <mergeCells count="2">
    <mergeCell ref="A1:I1"/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41852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45301</v>
      </c>
      <c r="F6" s="2">
        <v>45731</v>
      </c>
      <c r="G6" s="2">
        <f>F6-E6</f>
        <v>430</v>
      </c>
      <c r="H6" s="2">
        <v>15</v>
      </c>
      <c r="I6" s="2">
        <f>G6*H6</f>
        <v>6450</v>
      </c>
    </row>
    <row r="7" spans="2:9" ht="18" customHeight="1" x14ac:dyDescent="0.25">
      <c r="B7" s="2" t="s">
        <v>13</v>
      </c>
      <c r="C7" s="2" t="s">
        <v>89</v>
      </c>
      <c r="D7" s="2"/>
      <c r="E7" s="2"/>
      <c r="F7" s="2"/>
      <c r="G7" s="2"/>
      <c r="H7" s="2"/>
      <c r="I7" s="2">
        <f>I6*5.3</f>
        <v>34185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2051.1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36236.1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42736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58741</v>
      </c>
      <c r="F5" s="2">
        <v>59209</v>
      </c>
      <c r="G5" s="2">
        <f>F5-E5</f>
        <v>468</v>
      </c>
      <c r="H5" s="2">
        <v>15</v>
      </c>
      <c r="I5" s="2">
        <f>G5*H5</f>
        <v>7020</v>
      </c>
    </row>
    <row r="6" spans="1:9" ht="20.100000000000001" customHeight="1" x14ac:dyDescent="0.25">
      <c r="A6" s="2" t="s">
        <v>13</v>
      </c>
      <c r="B6" s="2">
        <v>7020</v>
      </c>
      <c r="C6" s="2">
        <v>5.85</v>
      </c>
      <c r="D6" s="2"/>
      <c r="E6" s="2"/>
      <c r="F6" s="2"/>
      <c r="G6" s="2"/>
      <c r="H6" s="2"/>
      <c r="I6" s="8">
        <f>B6*C6</f>
        <v>41067</v>
      </c>
    </row>
    <row r="7" spans="1:9" ht="20.100000000000001" customHeight="1" x14ac:dyDescent="0.25">
      <c r="A7" s="2" t="s">
        <v>14</v>
      </c>
      <c r="B7" s="2"/>
      <c r="C7" s="2"/>
      <c r="D7" s="2"/>
      <c r="E7" s="2"/>
      <c r="F7" s="2"/>
      <c r="G7" s="2"/>
      <c r="H7" s="2"/>
      <c r="I7" s="8"/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2464.02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I6+I8</f>
        <v>43531.02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42767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59209</v>
      </c>
      <c r="F5" s="2">
        <v>59658</v>
      </c>
      <c r="G5" s="2">
        <f>F5-E5</f>
        <v>449</v>
      </c>
      <c r="H5" s="2">
        <v>15</v>
      </c>
      <c r="I5" s="2">
        <f>G5*H5</f>
        <v>6735</v>
      </c>
    </row>
    <row r="6" spans="1:9" ht="20.100000000000001" customHeight="1" x14ac:dyDescent="0.25">
      <c r="A6" s="2" t="s">
        <v>13</v>
      </c>
      <c r="B6" s="2">
        <v>6735</v>
      </c>
      <c r="C6" s="2">
        <v>5.85</v>
      </c>
      <c r="D6" s="2"/>
      <c r="E6" s="2"/>
      <c r="F6" s="2"/>
      <c r="G6" s="2"/>
      <c r="H6" s="2"/>
      <c r="I6" s="8">
        <f>B6*C6</f>
        <v>39399.75</v>
      </c>
    </row>
    <row r="7" spans="1:9" ht="20.100000000000001" customHeight="1" x14ac:dyDescent="0.25">
      <c r="A7" s="2" t="s">
        <v>14</v>
      </c>
      <c r="B7" s="2"/>
      <c r="C7" s="2"/>
      <c r="D7" s="2"/>
      <c r="E7" s="2"/>
      <c r="F7" s="2"/>
      <c r="G7" s="2"/>
      <c r="H7" s="2"/>
      <c r="I7" s="8"/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2363.9850000000001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I6+I8</f>
        <v>41763.735000000001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42795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59658</v>
      </c>
      <c r="F5" s="2">
        <v>60045</v>
      </c>
      <c r="G5" s="2">
        <f>F5-E5</f>
        <v>387</v>
      </c>
      <c r="H5" s="2">
        <v>15</v>
      </c>
      <c r="I5" s="2">
        <f>G5*H5</f>
        <v>5805</v>
      </c>
    </row>
    <row r="6" spans="1:9" ht="20.100000000000001" customHeight="1" x14ac:dyDescent="0.25">
      <c r="A6" s="2" t="s">
        <v>13</v>
      </c>
      <c r="B6" s="2">
        <v>5805</v>
      </c>
      <c r="C6" s="2">
        <v>5.85</v>
      </c>
      <c r="D6" s="2"/>
      <c r="E6" s="2"/>
      <c r="F6" s="2"/>
      <c r="G6" s="2"/>
      <c r="H6" s="2"/>
      <c r="I6" s="8">
        <f>B6*C6</f>
        <v>33959.25</v>
      </c>
    </row>
    <row r="7" spans="1:9" ht="20.100000000000001" customHeight="1" x14ac:dyDescent="0.25">
      <c r="A7" s="2" t="s">
        <v>14</v>
      </c>
      <c r="B7" s="2"/>
      <c r="C7" s="2"/>
      <c r="D7" s="2"/>
      <c r="E7" s="2"/>
      <c r="F7" s="2"/>
      <c r="G7" s="2"/>
      <c r="H7" s="2"/>
      <c r="I7" s="8"/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2037.5549999999998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I6+I8</f>
        <v>35996.805</v>
      </c>
    </row>
  </sheetData>
  <mergeCells count="2">
    <mergeCell ref="A1:I1"/>
    <mergeCell ref="B2:H2"/>
  </mergeCells>
  <pageMargins left="0.7" right="0.7" top="0.75" bottom="0.75" header="0.3" footer="0.3"/>
  <pageSetup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42826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60045</v>
      </c>
      <c r="F5" s="2">
        <v>60525</v>
      </c>
      <c r="G5" s="2">
        <f>F5-E5</f>
        <v>480</v>
      </c>
      <c r="H5" s="2">
        <v>15</v>
      </c>
      <c r="I5" s="2">
        <f>G5*H5</f>
        <v>7200</v>
      </c>
    </row>
    <row r="6" spans="1:9" ht="20.100000000000001" customHeight="1" x14ac:dyDescent="0.25">
      <c r="A6" s="2" t="s">
        <v>13</v>
      </c>
      <c r="B6" s="2">
        <v>7200</v>
      </c>
      <c r="C6" s="2">
        <v>5.85</v>
      </c>
      <c r="D6" s="2"/>
      <c r="E6" s="2"/>
      <c r="F6" s="2"/>
      <c r="G6" s="2"/>
      <c r="H6" s="2"/>
      <c r="I6" s="8">
        <f>B6*C6</f>
        <v>42120</v>
      </c>
    </row>
    <row r="7" spans="1:9" ht="20.100000000000001" customHeight="1" x14ac:dyDescent="0.25">
      <c r="A7" s="2" t="s">
        <v>14</v>
      </c>
      <c r="B7" s="2"/>
      <c r="C7" s="2"/>
      <c r="D7" s="2"/>
      <c r="E7" s="2"/>
      <c r="F7" s="2"/>
      <c r="G7" s="2"/>
      <c r="H7" s="2"/>
      <c r="I7" s="8"/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2527.1999999999998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I6+I8</f>
        <v>44647.199999999997</v>
      </c>
    </row>
  </sheetData>
  <mergeCells count="2">
    <mergeCell ref="A1:I1"/>
    <mergeCell ref="B2:H2"/>
  </mergeCells>
  <pageMargins left="0.7" right="0.7" top="0.75" bottom="0.75" header="0.3" footer="0.3"/>
  <pageSetup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G20" sqref="G20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42856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60525</v>
      </c>
      <c r="F5" s="2">
        <v>60876</v>
      </c>
      <c r="G5" s="2">
        <f>F5-E5</f>
        <v>351</v>
      </c>
      <c r="H5" s="2">
        <v>15</v>
      </c>
      <c r="I5" s="2">
        <f>G5*H5</f>
        <v>5265</v>
      </c>
    </row>
    <row r="6" spans="1:9" ht="20.100000000000001" customHeight="1" x14ac:dyDescent="0.25">
      <c r="A6" s="2" t="s">
        <v>13</v>
      </c>
      <c r="B6" s="2">
        <v>5265</v>
      </c>
      <c r="C6" s="2">
        <v>6.2</v>
      </c>
      <c r="D6" s="2"/>
      <c r="E6" s="2"/>
      <c r="F6" s="2"/>
      <c r="G6" s="2"/>
      <c r="H6" s="2"/>
      <c r="I6" s="8">
        <f>B6*C6</f>
        <v>32643</v>
      </c>
    </row>
    <row r="7" spans="1:9" ht="20.100000000000001" customHeight="1" x14ac:dyDescent="0.25">
      <c r="A7" s="2" t="s">
        <v>14</v>
      </c>
      <c r="B7" s="2"/>
      <c r="C7" s="2"/>
      <c r="D7" s="2"/>
      <c r="E7" s="2"/>
      <c r="F7" s="2"/>
      <c r="G7" s="2"/>
      <c r="H7" s="2"/>
      <c r="I7" s="8"/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1958.58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I6+I8</f>
        <v>34601.58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42887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60876</v>
      </c>
      <c r="F5" s="2">
        <v>61139</v>
      </c>
      <c r="G5" s="2">
        <f>F5-E5</f>
        <v>263</v>
      </c>
      <c r="H5" s="2">
        <v>15</v>
      </c>
      <c r="I5" s="2">
        <f>G5*H5</f>
        <v>3945</v>
      </c>
    </row>
    <row r="6" spans="1:9" ht="20.100000000000001" customHeight="1" x14ac:dyDescent="0.25">
      <c r="A6" s="2" t="s">
        <v>13</v>
      </c>
      <c r="B6" s="2">
        <v>3945</v>
      </c>
      <c r="C6" s="2">
        <v>6.2</v>
      </c>
      <c r="D6" s="2"/>
      <c r="E6" s="2"/>
      <c r="F6" s="2"/>
      <c r="G6" s="2"/>
      <c r="H6" s="2"/>
      <c r="I6" s="8">
        <f>B6*C6</f>
        <v>24459</v>
      </c>
    </row>
    <row r="7" spans="1:9" ht="20.100000000000001" customHeight="1" x14ac:dyDescent="0.25">
      <c r="A7" s="2" t="s">
        <v>106</v>
      </c>
      <c r="B7" s="2">
        <v>3945</v>
      </c>
      <c r="C7" s="2">
        <v>0.04</v>
      </c>
      <c r="D7" s="2"/>
      <c r="E7" s="2"/>
      <c r="F7" s="2"/>
      <c r="G7" s="2"/>
      <c r="H7" s="2"/>
      <c r="I7" s="8">
        <f>B7*C7</f>
        <v>157.80000000000001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1467.54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26084.34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60" zoomScaleNormal="100"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42917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61139</v>
      </c>
      <c r="F5" s="2">
        <v>61395</v>
      </c>
      <c r="G5" s="2">
        <f>F5-E5</f>
        <v>256</v>
      </c>
      <c r="H5" s="2">
        <v>15</v>
      </c>
      <c r="I5" s="2">
        <f>G5*H5</f>
        <v>3840</v>
      </c>
    </row>
    <row r="6" spans="1:9" ht="20.100000000000001" customHeight="1" x14ac:dyDescent="0.25">
      <c r="A6" s="2" t="s">
        <v>13</v>
      </c>
      <c r="B6" s="2">
        <v>3840</v>
      </c>
      <c r="C6" s="2">
        <v>6.2</v>
      </c>
      <c r="D6" s="2"/>
      <c r="E6" s="2"/>
      <c r="F6" s="2"/>
      <c r="G6" s="2"/>
      <c r="H6" s="2"/>
      <c r="I6" s="8">
        <f>B6*C6</f>
        <v>23808</v>
      </c>
    </row>
    <row r="7" spans="1:9" ht="20.100000000000001" customHeight="1" x14ac:dyDescent="0.25">
      <c r="A7" s="2" t="s">
        <v>106</v>
      </c>
      <c r="B7" s="2">
        <v>3840</v>
      </c>
      <c r="C7" s="2">
        <v>0.04</v>
      </c>
      <c r="D7" s="2"/>
      <c r="E7" s="2"/>
      <c r="F7" s="2"/>
      <c r="G7" s="2"/>
      <c r="H7" s="2"/>
      <c r="I7" s="8">
        <f>B7*C7</f>
        <v>153.6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1428.48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25390.079999999998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42948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61395</v>
      </c>
      <c r="F5" s="2">
        <v>61652</v>
      </c>
      <c r="G5" s="2">
        <f>F5-E5</f>
        <v>257</v>
      </c>
      <c r="H5" s="2">
        <v>15</v>
      </c>
      <c r="I5" s="2">
        <f>G5*H5</f>
        <v>3855</v>
      </c>
    </row>
    <row r="6" spans="1:9" ht="20.100000000000001" customHeight="1" x14ac:dyDescent="0.25">
      <c r="A6" s="2" t="s">
        <v>13</v>
      </c>
      <c r="B6" s="2">
        <v>3855</v>
      </c>
      <c r="C6" s="2">
        <v>6.2</v>
      </c>
      <c r="D6" s="2"/>
      <c r="E6" s="2"/>
      <c r="F6" s="2"/>
      <c r="G6" s="2"/>
      <c r="H6" s="2"/>
      <c r="I6" s="8">
        <f>B6*C6</f>
        <v>23901</v>
      </c>
    </row>
    <row r="7" spans="1:9" ht="20.100000000000001" customHeight="1" x14ac:dyDescent="0.25">
      <c r="A7" s="2" t="s">
        <v>106</v>
      </c>
      <c r="B7" s="2">
        <v>3855</v>
      </c>
      <c r="C7" s="2">
        <v>0.12</v>
      </c>
      <c r="D7" s="2"/>
      <c r="E7" s="2"/>
      <c r="F7" s="2"/>
      <c r="G7" s="2"/>
      <c r="H7" s="2"/>
      <c r="I7" s="8">
        <f>B7*C7</f>
        <v>462.59999999999997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1434.06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25797.66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42979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61652</v>
      </c>
      <c r="F5" s="2">
        <v>61909</v>
      </c>
      <c r="G5" s="2">
        <f>F5-E5</f>
        <v>257</v>
      </c>
      <c r="H5" s="2">
        <v>15</v>
      </c>
      <c r="I5" s="2">
        <f>G5*H5</f>
        <v>3855</v>
      </c>
    </row>
    <row r="6" spans="1:9" ht="20.100000000000001" customHeight="1" x14ac:dyDescent="0.25">
      <c r="A6" s="2" t="s">
        <v>13</v>
      </c>
      <c r="B6" s="2">
        <v>3855</v>
      </c>
      <c r="C6" s="2">
        <v>6.2</v>
      </c>
      <c r="D6" s="2"/>
      <c r="E6" s="2"/>
      <c r="F6" s="2"/>
      <c r="G6" s="2"/>
      <c r="H6" s="2"/>
      <c r="I6" s="8">
        <f>B6*C6</f>
        <v>23901</v>
      </c>
    </row>
    <row r="7" spans="1:9" ht="20.100000000000001" customHeight="1" x14ac:dyDescent="0.25">
      <c r="A7" s="2" t="s">
        <v>106</v>
      </c>
      <c r="B7" s="2">
        <v>3855</v>
      </c>
      <c r="C7" s="2">
        <v>0.12</v>
      </c>
      <c r="D7" s="2"/>
      <c r="E7" s="2"/>
      <c r="F7" s="2"/>
      <c r="G7" s="2"/>
      <c r="H7" s="2"/>
      <c r="I7" s="8">
        <f>B7*C7</f>
        <v>462.59999999999997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1434.06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25797.66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60" zoomScaleNormal="100"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43009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61909</v>
      </c>
      <c r="F5" s="2">
        <v>62168</v>
      </c>
      <c r="G5" s="2">
        <f>F5-E5</f>
        <v>259</v>
      </c>
      <c r="H5" s="2">
        <v>15</v>
      </c>
      <c r="I5" s="2">
        <f>G5*H5</f>
        <v>3885</v>
      </c>
    </row>
    <row r="6" spans="1:9" ht="20.100000000000001" customHeight="1" x14ac:dyDescent="0.25">
      <c r="A6" s="2" t="s">
        <v>13</v>
      </c>
      <c r="B6" s="2">
        <v>3885</v>
      </c>
      <c r="C6" s="2">
        <v>6.2</v>
      </c>
      <c r="D6" s="2"/>
      <c r="E6" s="2"/>
      <c r="F6" s="2"/>
      <c r="G6" s="2"/>
      <c r="H6" s="2"/>
      <c r="I6" s="8">
        <f>B6*C6</f>
        <v>24087</v>
      </c>
    </row>
    <row r="7" spans="1:9" ht="20.100000000000001" customHeight="1" x14ac:dyDescent="0.25">
      <c r="A7" s="2" t="s">
        <v>106</v>
      </c>
      <c r="B7" s="2">
        <v>3885</v>
      </c>
      <c r="C7" s="2">
        <v>0.12</v>
      </c>
      <c r="D7" s="2"/>
      <c r="E7" s="2"/>
      <c r="F7" s="2"/>
      <c r="G7" s="2"/>
      <c r="H7" s="2"/>
      <c r="I7" s="8">
        <f>B7*C7</f>
        <v>466.2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1445.22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25998.420000000002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41821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44876</v>
      </c>
      <c r="F6" s="2">
        <v>45301</v>
      </c>
      <c r="G6" s="2">
        <f>F6-E6</f>
        <v>425</v>
      </c>
      <c r="H6" s="2">
        <v>15</v>
      </c>
      <c r="I6" s="2">
        <f>G6*H6</f>
        <v>6375</v>
      </c>
    </row>
    <row r="7" spans="2:9" ht="18" customHeight="1" x14ac:dyDescent="0.25">
      <c r="B7" s="2" t="s">
        <v>13</v>
      </c>
      <c r="C7" s="2" t="s">
        <v>88</v>
      </c>
      <c r="D7" s="2"/>
      <c r="E7" s="2"/>
      <c r="F7" s="2"/>
      <c r="G7" s="2"/>
      <c r="H7" s="2"/>
      <c r="I7" s="2">
        <f>I6*5.3</f>
        <v>33787.5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2027.25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35814.75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43040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62168</v>
      </c>
      <c r="F5" s="2">
        <v>62379</v>
      </c>
      <c r="G5" s="2">
        <f>F5-E5</f>
        <v>211</v>
      </c>
      <c r="H5" s="2">
        <v>15</v>
      </c>
      <c r="I5" s="2">
        <f>G5*H5</f>
        <v>3165</v>
      </c>
    </row>
    <row r="6" spans="1:9" ht="20.100000000000001" customHeight="1" x14ac:dyDescent="0.25">
      <c r="A6" s="2" t="s">
        <v>13</v>
      </c>
      <c r="B6" s="2">
        <v>3165</v>
      </c>
      <c r="C6" s="2">
        <v>6.2</v>
      </c>
      <c r="D6" s="2"/>
      <c r="E6" s="2"/>
      <c r="F6" s="2"/>
      <c r="G6" s="2"/>
      <c r="H6" s="2"/>
      <c r="I6" s="8">
        <f>B6*C6</f>
        <v>19623</v>
      </c>
    </row>
    <row r="7" spans="1:9" ht="20.100000000000001" customHeight="1" x14ac:dyDescent="0.25">
      <c r="A7" s="2" t="s">
        <v>106</v>
      </c>
      <c r="B7" s="2">
        <v>3165</v>
      </c>
      <c r="C7" s="2">
        <v>0.12</v>
      </c>
      <c r="D7" s="2"/>
      <c r="E7" s="2"/>
      <c r="F7" s="2"/>
      <c r="G7" s="2"/>
      <c r="H7" s="2"/>
      <c r="I7" s="8">
        <f>B7*C7</f>
        <v>379.8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1177.3799999999999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21180.18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43070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62379</v>
      </c>
      <c r="F5" s="2">
        <v>62623</v>
      </c>
      <c r="G5" s="2">
        <f>F5-E5</f>
        <v>244</v>
      </c>
      <c r="H5" s="2">
        <v>15</v>
      </c>
      <c r="I5" s="2">
        <f>G5*H5</f>
        <v>3660</v>
      </c>
    </row>
    <row r="6" spans="1:9" ht="20.100000000000001" customHeight="1" x14ac:dyDescent="0.25">
      <c r="A6" s="2" t="s">
        <v>13</v>
      </c>
      <c r="B6" s="2">
        <v>3660</v>
      </c>
      <c r="C6" s="2">
        <v>6.2</v>
      </c>
      <c r="D6" s="2"/>
      <c r="E6" s="2"/>
      <c r="F6" s="2"/>
      <c r="G6" s="2"/>
      <c r="H6" s="2"/>
      <c r="I6" s="8">
        <f>B6*C6</f>
        <v>22692</v>
      </c>
    </row>
    <row r="7" spans="1:9" ht="20.100000000000001" customHeight="1" x14ac:dyDescent="0.25">
      <c r="A7" s="2" t="s">
        <v>106</v>
      </c>
      <c r="B7" s="2">
        <v>3660</v>
      </c>
      <c r="C7" s="2">
        <v>0.12</v>
      </c>
      <c r="D7" s="2"/>
      <c r="E7" s="2"/>
      <c r="F7" s="2"/>
      <c r="G7" s="2"/>
      <c r="H7" s="2"/>
      <c r="I7" s="8">
        <f>B7*C7</f>
        <v>439.2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1361.52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24492.720000000001</v>
      </c>
    </row>
  </sheetData>
  <mergeCells count="2">
    <mergeCell ref="A1:I1"/>
    <mergeCell ref="B2:H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43101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62623</v>
      </c>
      <c r="F5" s="2">
        <v>62862</v>
      </c>
      <c r="G5" s="2">
        <f>F5-E5</f>
        <v>239</v>
      </c>
      <c r="H5" s="2">
        <v>15</v>
      </c>
      <c r="I5" s="2">
        <f>G5*H5</f>
        <v>3585</v>
      </c>
    </row>
    <row r="6" spans="1:9" ht="20.100000000000001" customHeight="1" x14ac:dyDescent="0.25">
      <c r="A6" s="2" t="s">
        <v>13</v>
      </c>
      <c r="B6" s="2">
        <v>3585</v>
      </c>
      <c r="C6" s="2">
        <v>6.2</v>
      </c>
      <c r="D6" s="2"/>
      <c r="E6" s="2"/>
      <c r="F6" s="2"/>
      <c r="G6" s="2"/>
      <c r="H6" s="2"/>
      <c r="I6" s="8">
        <f>B6*C6</f>
        <v>22227</v>
      </c>
    </row>
    <row r="7" spans="1:9" ht="20.100000000000001" customHeight="1" x14ac:dyDescent="0.25">
      <c r="A7" s="2" t="s">
        <v>106</v>
      </c>
      <c r="B7" s="2">
        <v>3585</v>
      </c>
      <c r="C7" s="2">
        <v>0.12</v>
      </c>
      <c r="D7" s="2"/>
      <c r="E7" s="2"/>
      <c r="F7" s="2"/>
      <c r="G7" s="2"/>
      <c r="H7" s="2"/>
      <c r="I7" s="8">
        <f>B7*C7</f>
        <v>430.2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1333.62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23990.82</v>
      </c>
    </row>
  </sheetData>
  <mergeCells count="2">
    <mergeCell ref="A1:I1"/>
    <mergeCell ref="B2:H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43132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62862</v>
      </c>
      <c r="F5" s="2">
        <v>63103</v>
      </c>
      <c r="G5" s="2">
        <f>F5-E5</f>
        <v>241</v>
      </c>
      <c r="H5" s="2">
        <v>15</v>
      </c>
      <c r="I5" s="2">
        <f>G5*H5</f>
        <v>3615</v>
      </c>
    </row>
    <row r="6" spans="1:9" ht="20.100000000000001" customHeight="1" x14ac:dyDescent="0.25">
      <c r="A6" s="2" t="s">
        <v>13</v>
      </c>
      <c r="B6" s="2">
        <v>3615</v>
      </c>
      <c r="C6" s="2">
        <v>6.2</v>
      </c>
      <c r="D6" s="2"/>
      <c r="E6" s="2"/>
      <c r="F6" s="2"/>
      <c r="G6" s="2"/>
      <c r="H6" s="2"/>
      <c r="I6" s="8">
        <f>B6*C6</f>
        <v>22413</v>
      </c>
    </row>
    <row r="7" spans="1:9" ht="20.100000000000001" customHeight="1" x14ac:dyDescent="0.25">
      <c r="A7" s="2" t="s">
        <v>106</v>
      </c>
      <c r="B7" s="2">
        <v>3615</v>
      </c>
      <c r="C7" s="2">
        <v>0.12</v>
      </c>
      <c r="D7" s="2"/>
      <c r="E7" s="2"/>
      <c r="F7" s="2"/>
      <c r="G7" s="2"/>
      <c r="H7" s="2"/>
      <c r="I7" s="8">
        <f>B7*C7</f>
        <v>433.8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1344.78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24191.579999999998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60" zoomScaleNormal="100" workbookViewId="0">
      <selection sqref="A1:XFD1048576"/>
    </sheetView>
  </sheetViews>
  <sheetFormatPr defaultRowHeight="15" x14ac:dyDescent="0.25"/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43160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45" x14ac:dyDescent="0.25">
      <c r="A5" s="1" t="s">
        <v>10</v>
      </c>
      <c r="B5" s="2" t="s">
        <v>11</v>
      </c>
      <c r="C5" s="2"/>
      <c r="D5" s="2" t="s">
        <v>12</v>
      </c>
      <c r="E5" s="2">
        <v>63103</v>
      </c>
      <c r="F5" s="2">
        <v>63313</v>
      </c>
      <c r="G5" s="2">
        <f>F5-E5</f>
        <v>210</v>
      </c>
      <c r="H5" s="2">
        <v>15</v>
      </c>
      <c r="I5" s="2">
        <f>G5*H5</f>
        <v>3150</v>
      </c>
    </row>
    <row r="6" spans="1:9" ht="20.100000000000001" customHeight="1" x14ac:dyDescent="0.25">
      <c r="A6" s="2" t="s">
        <v>13</v>
      </c>
      <c r="B6" s="2">
        <v>3150</v>
      </c>
      <c r="C6" s="2">
        <v>6.2</v>
      </c>
      <c r="D6" s="2"/>
      <c r="E6" s="2"/>
      <c r="F6" s="2"/>
      <c r="G6" s="2"/>
      <c r="H6" s="2"/>
      <c r="I6" s="8">
        <f>B6*C6</f>
        <v>19530</v>
      </c>
    </row>
    <row r="7" spans="1:9" ht="20.100000000000001" customHeight="1" x14ac:dyDescent="0.25">
      <c r="A7" s="2" t="s">
        <v>106</v>
      </c>
      <c r="B7" s="2">
        <v>3150</v>
      </c>
      <c r="C7" s="2">
        <v>0.12</v>
      </c>
      <c r="D7" s="2"/>
      <c r="E7" s="2"/>
      <c r="F7" s="2"/>
      <c r="G7" s="2"/>
      <c r="H7" s="2"/>
      <c r="I7" s="8">
        <f>B7*C7</f>
        <v>378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1171.8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21079.8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sqref="A1:XFD1048576"/>
    </sheetView>
  </sheetViews>
  <sheetFormatPr defaultRowHeight="15" x14ac:dyDescent="0.25"/>
  <cols>
    <col min="1" max="1" width="12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43191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63313</v>
      </c>
      <c r="F5" s="2">
        <v>63571</v>
      </c>
      <c r="G5" s="2">
        <f>F5-E5</f>
        <v>258</v>
      </c>
      <c r="H5" s="2">
        <v>15</v>
      </c>
      <c r="I5" s="2">
        <f>G5*H5</f>
        <v>3870</v>
      </c>
    </row>
    <row r="6" spans="1:9" ht="20.100000000000001" customHeight="1" x14ac:dyDescent="0.25">
      <c r="A6" s="2" t="s">
        <v>13</v>
      </c>
      <c r="B6" s="2">
        <v>3870</v>
      </c>
      <c r="C6" s="2">
        <v>6.2</v>
      </c>
      <c r="D6" s="2"/>
      <c r="E6" s="2"/>
      <c r="F6" s="2"/>
      <c r="G6" s="2"/>
      <c r="H6" s="2"/>
      <c r="I6" s="8">
        <f>B6*C6</f>
        <v>23994</v>
      </c>
    </row>
    <row r="7" spans="1:9" ht="20.100000000000001" customHeight="1" x14ac:dyDescent="0.25">
      <c r="A7" s="2" t="s">
        <v>106</v>
      </c>
      <c r="B7" s="2">
        <v>3870</v>
      </c>
      <c r="C7" s="2">
        <v>0</v>
      </c>
      <c r="D7" s="2"/>
      <c r="E7" s="2"/>
      <c r="F7" s="2"/>
      <c r="G7" s="2"/>
      <c r="H7" s="2"/>
      <c r="I7" s="8">
        <f>B7*C7</f>
        <v>0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1439.6399999999999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25433.64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sqref="A1:XFD1048576"/>
    </sheetView>
  </sheetViews>
  <sheetFormatPr defaultRowHeight="15" x14ac:dyDescent="0.25"/>
  <cols>
    <col min="1" max="1" width="12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43221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63571</v>
      </c>
      <c r="F5" s="2">
        <v>63809</v>
      </c>
      <c r="G5" s="2">
        <f>F5-E5</f>
        <v>238</v>
      </c>
      <c r="H5" s="2">
        <v>15</v>
      </c>
      <c r="I5" s="2">
        <f>G5*H5</f>
        <v>3570</v>
      </c>
    </row>
    <row r="6" spans="1:9" ht="20.100000000000001" customHeight="1" x14ac:dyDescent="0.25">
      <c r="A6" s="2" t="s">
        <v>13</v>
      </c>
      <c r="B6" s="2">
        <v>3570</v>
      </c>
      <c r="C6" s="2">
        <v>6.2</v>
      </c>
      <c r="D6" s="2"/>
      <c r="E6" s="2"/>
      <c r="F6" s="2"/>
      <c r="G6" s="2"/>
      <c r="H6" s="2"/>
      <c r="I6" s="8">
        <f>B6*C6</f>
        <v>22134</v>
      </c>
    </row>
    <row r="7" spans="1:9" ht="20.100000000000001" customHeight="1" x14ac:dyDescent="0.25">
      <c r="A7" s="2" t="s">
        <v>106</v>
      </c>
      <c r="B7" s="2">
        <v>3570</v>
      </c>
      <c r="C7" s="2">
        <v>0</v>
      </c>
      <c r="D7" s="2"/>
      <c r="E7" s="2"/>
      <c r="F7" s="2"/>
      <c r="G7" s="2"/>
      <c r="H7" s="2"/>
      <c r="I7" s="8">
        <f>B7*C7</f>
        <v>0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I6*6%</f>
        <v>1328.04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SUM(I6:I8)</f>
        <v>23462.04</v>
      </c>
    </row>
  </sheetData>
  <mergeCells count="2">
    <mergeCell ref="A1:I1"/>
    <mergeCell ref="B2:H2"/>
  </mergeCells>
  <pageMargins left="0.7" right="0.7" top="0.75" bottom="0.75" header="0.3" footer="0.3"/>
  <pageSetup paperSize="9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43252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63809</v>
      </c>
      <c r="F5" s="2">
        <v>64055</v>
      </c>
      <c r="G5" s="2">
        <f>F5-E5</f>
        <v>246</v>
      </c>
      <c r="H5" s="2">
        <v>15</v>
      </c>
      <c r="I5" s="2">
        <f>G5*H5</f>
        <v>3690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3690</v>
      </c>
      <c r="C7" s="2">
        <v>6.4</v>
      </c>
      <c r="D7" s="2"/>
      <c r="E7" s="2"/>
      <c r="F7" s="2"/>
      <c r="G7" s="2"/>
      <c r="H7" s="2"/>
      <c r="I7" s="8">
        <f>B7*C7</f>
        <v>23616</v>
      </c>
    </row>
    <row r="8" spans="1:9" s="4" customFormat="1" ht="20.100000000000001" customHeight="1" x14ac:dyDescent="0.25">
      <c r="A8" s="24" t="s">
        <v>107</v>
      </c>
      <c r="B8" s="25"/>
      <c r="C8" s="26"/>
      <c r="D8" s="3"/>
      <c r="E8" s="3"/>
      <c r="F8" s="3"/>
      <c r="G8" s="3"/>
      <c r="H8" s="3"/>
      <c r="I8" s="9">
        <v>756</v>
      </c>
    </row>
    <row r="9" spans="1:9" ht="20.100000000000001" customHeight="1" x14ac:dyDescent="0.25">
      <c r="A9" s="2" t="s">
        <v>15</v>
      </c>
      <c r="B9" s="2"/>
      <c r="C9" s="2"/>
      <c r="D9" s="2"/>
      <c r="E9" s="2"/>
      <c r="F9" s="2"/>
      <c r="G9" s="2"/>
      <c r="H9" s="2"/>
      <c r="I9" s="8">
        <f>I7*6%</f>
        <v>1416.96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25788.959999999999</v>
      </c>
    </row>
  </sheetData>
  <mergeCells count="4">
    <mergeCell ref="A1:I1"/>
    <mergeCell ref="B2:H2"/>
    <mergeCell ref="A8:C8"/>
    <mergeCell ref="A6:I6"/>
  </mergeCells>
  <pageMargins left="0.7" right="0.7" top="0.75" bottom="0.75" header="0.3" footer="0.3"/>
  <pageSetup paperSize="9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cols>
    <col min="1" max="1" width="14.42578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43282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64055</v>
      </c>
      <c r="F5" s="2">
        <v>64526</v>
      </c>
      <c r="G5" s="2">
        <f>F5-E5</f>
        <v>471</v>
      </c>
      <c r="H5" s="2">
        <v>15</v>
      </c>
      <c r="I5" s="2">
        <f>G5*H5</f>
        <v>7065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7065</v>
      </c>
      <c r="C7" s="2">
        <v>6.4</v>
      </c>
      <c r="D7" s="2"/>
      <c r="E7" s="2"/>
      <c r="F7" s="2"/>
      <c r="G7" s="2"/>
      <c r="H7" s="2"/>
      <c r="I7" s="8">
        <f>B7*C7</f>
        <v>45216</v>
      </c>
    </row>
    <row r="8" spans="1:9" ht="20.100000000000001" customHeight="1" x14ac:dyDescent="0.25">
      <c r="A8" s="2" t="s">
        <v>15</v>
      </c>
      <c r="B8" s="2"/>
      <c r="C8" s="2"/>
      <c r="D8" s="2"/>
      <c r="E8" s="2"/>
      <c r="F8" s="2"/>
      <c r="G8" s="2"/>
      <c r="H8" s="2"/>
      <c r="I8" s="8">
        <f>I7*6%</f>
        <v>2712.96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SUM(I7:I8)</f>
        <v>47928.959999999999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cols>
    <col min="1" max="1" width="14.42578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43313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64526</v>
      </c>
      <c r="F5" s="2">
        <v>64946</v>
      </c>
      <c r="G5" s="2">
        <f>F5-E5</f>
        <v>420</v>
      </c>
      <c r="H5" s="2">
        <v>15</v>
      </c>
      <c r="I5" s="2">
        <f>G5*H5</f>
        <v>6300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6300</v>
      </c>
      <c r="C7" s="2">
        <v>6.4</v>
      </c>
      <c r="D7" s="2"/>
      <c r="E7" s="2"/>
      <c r="F7" s="2"/>
      <c r="G7" s="2"/>
      <c r="H7" s="2"/>
      <c r="I7" s="8">
        <f>B7*C7</f>
        <v>40320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3628.7999999999997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SUM(I7:I8)</f>
        <v>43948.800000000003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topLeftCell="A3" workbookViewId="0">
      <selection activeCell="A3" sqref="A1:XFD1048576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41883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45731</v>
      </c>
      <c r="F6" s="2">
        <v>46197</v>
      </c>
      <c r="G6" s="2">
        <f>F6-E6</f>
        <v>466</v>
      </c>
      <c r="H6" s="2">
        <v>15</v>
      </c>
      <c r="I6" s="2">
        <f>G6*H6</f>
        <v>6990</v>
      </c>
    </row>
    <row r="7" spans="2:9" ht="18" customHeight="1" x14ac:dyDescent="0.25">
      <c r="B7" s="2" t="s">
        <v>13</v>
      </c>
      <c r="C7" s="2" t="s">
        <v>90</v>
      </c>
      <c r="D7" s="2"/>
      <c r="E7" s="2"/>
      <c r="F7" s="2"/>
      <c r="G7" s="2"/>
      <c r="H7" s="2"/>
      <c r="I7" s="2">
        <f>I6*5.3</f>
        <v>37047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2222.8199999999997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39269.82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XFD1048576"/>
    </sheetView>
  </sheetViews>
  <sheetFormatPr defaultRowHeight="15" x14ac:dyDescent="0.25"/>
  <cols>
    <col min="1" max="1" width="14.42578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43344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64946</v>
      </c>
      <c r="F5" s="2">
        <v>65450</v>
      </c>
      <c r="G5" s="2">
        <f>F5-E5</f>
        <v>504</v>
      </c>
      <c r="H5" s="2">
        <v>15</v>
      </c>
      <c r="I5" s="2">
        <f>G5*H5</f>
        <v>7560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6300</v>
      </c>
      <c r="C7" s="2">
        <v>6.4</v>
      </c>
      <c r="D7" s="2"/>
      <c r="E7" s="2"/>
      <c r="F7" s="2"/>
      <c r="G7" s="2"/>
      <c r="H7" s="2"/>
      <c r="I7" s="8">
        <f>B7*C7</f>
        <v>40320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3628.7999999999997</v>
      </c>
    </row>
    <row r="9" spans="1:9" ht="20.100000000000001" customHeight="1" x14ac:dyDescent="0.25">
      <c r="A9" s="3" t="s">
        <v>16</v>
      </c>
      <c r="B9" s="3"/>
      <c r="C9" s="3"/>
      <c r="D9" s="3"/>
      <c r="E9" s="3"/>
      <c r="F9" s="3"/>
      <c r="G9" s="3"/>
      <c r="H9" s="3"/>
      <c r="I9" s="9">
        <f>SUM(I7:I8)</f>
        <v>43948.800000000003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XFD1048576"/>
    </sheetView>
  </sheetViews>
  <sheetFormatPr defaultRowHeight="15" x14ac:dyDescent="0.25"/>
  <cols>
    <col min="1" max="1" width="14.42578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43374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65450</v>
      </c>
      <c r="F5" s="2">
        <v>65929</v>
      </c>
      <c r="G5" s="2">
        <f>F5-E5</f>
        <v>479</v>
      </c>
      <c r="H5" s="2">
        <v>15</v>
      </c>
      <c r="I5" s="2">
        <f>G5*H5</f>
        <v>7185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7185</v>
      </c>
      <c r="C7" s="2">
        <v>6.4</v>
      </c>
      <c r="D7" s="2"/>
      <c r="E7" s="2"/>
      <c r="F7" s="2"/>
      <c r="G7" s="2"/>
      <c r="H7" s="2"/>
      <c r="I7" s="8">
        <f>B7*C7</f>
        <v>45984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4138.5599999999995</v>
      </c>
    </row>
    <row r="9" spans="1:9" ht="20.100000000000001" customHeight="1" x14ac:dyDescent="0.25">
      <c r="A9" s="2" t="s">
        <v>109</v>
      </c>
      <c r="B9" s="2">
        <v>7185</v>
      </c>
      <c r="C9" s="2">
        <v>0.05</v>
      </c>
      <c r="D9" s="2"/>
      <c r="E9" s="2"/>
      <c r="F9" s="2"/>
      <c r="G9" s="2"/>
      <c r="H9" s="2"/>
      <c r="I9" s="8">
        <f>B9*C9</f>
        <v>359.25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50481.81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43405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65929</v>
      </c>
      <c r="F5" s="2">
        <v>66332</v>
      </c>
      <c r="G5" s="2">
        <f>F5-E5</f>
        <v>403</v>
      </c>
      <c r="H5" s="2">
        <v>15</v>
      </c>
      <c r="I5" s="2">
        <f>G5*H5</f>
        <v>6045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6045</v>
      </c>
      <c r="C7" s="2">
        <v>6.4</v>
      </c>
      <c r="D7" s="2"/>
      <c r="E7" s="2"/>
      <c r="F7" s="2"/>
      <c r="G7" s="2"/>
      <c r="H7" s="2"/>
      <c r="I7" s="8">
        <f>B7*C7</f>
        <v>38688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3481.92</v>
      </c>
    </row>
    <row r="9" spans="1:9" ht="20.100000000000001" customHeight="1" x14ac:dyDescent="0.25">
      <c r="A9" s="2" t="s">
        <v>109</v>
      </c>
      <c r="B9" s="2">
        <v>6045</v>
      </c>
      <c r="C9" s="2">
        <v>0.05</v>
      </c>
      <c r="D9" s="2"/>
      <c r="E9" s="2"/>
      <c r="F9" s="2"/>
      <c r="G9" s="2"/>
      <c r="H9" s="2"/>
      <c r="I9" s="8">
        <f>B9*C9</f>
        <v>302.25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42472.17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43405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66332</v>
      </c>
      <c r="F5" s="2">
        <v>66835</v>
      </c>
      <c r="G5" s="2">
        <f>F5-E5</f>
        <v>503</v>
      </c>
      <c r="H5" s="2">
        <v>15</v>
      </c>
      <c r="I5" s="2">
        <f>G5*H5</f>
        <v>7545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7545</v>
      </c>
      <c r="C7" s="2">
        <v>6.4</v>
      </c>
      <c r="D7" s="2"/>
      <c r="E7" s="2"/>
      <c r="F7" s="2"/>
      <c r="G7" s="2"/>
      <c r="H7" s="2"/>
      <c r="I7" s="8">
        <f>B7*C7</f>
        <v>48288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4345.92</v>
      </c>
    </row>
    <row r="9" spans="1:9" ht="20.100000000000001" customHeight="1" x14ac:dyDescent="0.25">
      <c r="A9" s="2" t="s">
        <v>109</v>
      </c>
      <c r="B9" s="2">
        <v>7545</v>
      </c>
      <c r="C9" s="2">
        <v>0.05</v>
      </c>
      <c r="D9" s="2"/>
      <c r="E9" s="2"/>
      <c r="F9" s="2"/>
      <c r="G9" s="2"/>
      <c r="H9" s="2"/>
      <c r="I9" s="8">
        <f>B9*C9</f>
        <v>377.25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53011.17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43435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66835</v>
      </c>
      <c r="F5" s="2">
        <v>67325</v>
      </c>
      <c r="G5" s="2">
        <f>F5-E5</f>
        <v>490</v>
      </c>
      <c r="H5" s="2">
        <v>15</v>
      </c>
      <c r="I5" s="2">
        <f>G5*H5</f>
        <v>7350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7350</v>
      </c>
      <c r="C7" s="2">
        <v>6.4</v>
      </c>
      <c r="D7" s="2"/>
      <c r="E7" s="2"/>
      <c r="F7" s="2"/>
      <c r="G7" s="2"/>
      <c r="H7" s="2"/>
      <c r="I7" s="8">
        <f>B7*C7</f>
        <v>47040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4233.5999999999995</v>
      </c>
    </row>
    <row r="9" spans="1:9" ht="20.100000000000001" customHeight="1" x14ac:dyDescent="0.25">
      <c r="A9" s="2" t="s">
        <v>109</v>
      </c>
      <c r="B9" s="2">
        <v>0</v>
      </c>
      <c r="C9" s="2">
        <v>0.05</v>
      </c>
      <c r="D9" s="2"/>
      <c r="E9" s="2"/>
      <c r="F9" s="2"/>
      <c r="G9" s="2"/>
      <c r="H9" s="2"/>
      <c r="I9" s="8">
        <f>B9*C9</f>
        <v>0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51273.599999999999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43466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67325</v>
      </c>
      <c r="F5" s="2">
        <v>67788</v>
      </c>
      <c r="G5" s="2">
        <f>F5-E5</f>
        <v>463</v>
      </c>
      <c r="H5" s="2">
        <v>15</v>
      </c>
      <c r="I5" s="2">
        <f>G5*H5</f>
        <v>6945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6945</v>
      </c>
      <c r="C7" s="2">
        <v>6.4</v>
      </c>
      <c r="D7" s="2"/>
      <c r="E7" s="2"/>
      <c r="F7" s="2"/>
      <c r="G7" s="2"/>
      <c r="H7" s="2"/>
      <c r="I7" s="8">
        <f>B7*C7</f>
        <v>44448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4000.3199999999997</v>
      </c>
    </row>
    <row r="9" spans="1:9" ht="20.100000000000001" customHeight="1" x14ac:dyDescent="0.25">
      <c r="A9" s="2" t="s">
        <v>109</v>
      </c>
      <c r="B9" s="2">
        <v>0</v>
      </c>
      <c r="C9" s="2">
        <v>0.05</v>
      </c>
      <c r="D9" s="2"/>
      <c r="E9" s="2"/>
      <c r="F9" s="2"/>
      <c r="G9" s="2"/>
      <c r="H9" s="2"/>
      <c r="I9" s="8">
        <f>B9*C9</f>
        <v>0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48448.32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43497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67780</v>
      </c>
      <c r="F5" s="2">
        <v>68250</v>
      </c>
      <c r="G5" s="2">
        <f>F5-E5</f>
        <v>470</v>
      </c>
      <c r="H5" s="2">
        <v>15</v>
      </c>
      <c r="I5" s="2">
        <f>G5*H5</f>
        <v>7050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7050</v>
      </c>
      <c r="C7" s="2">
        <v>6.4</v>
      </c>
      <c r="D7" s="2"/>
      <c r="E7" s="2"/>
      <c r="F7" s="2"/>
      <c r="G7" s="2"/>
      <c r="H7" s="2"/>
      <c r="I7" s="8">
        <f>B7*C7</f>
        <v>45120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4060.7999999999997</v>
      </c>
    </row>
    <row r="9" spans="1:9" ht="20.100000000000001" customHeight="1" x14ac:dyDescent="0.25">
      <c r="A9" s="2" t="s">
        <v>109</v>
      </c>
      <c r="B9" s="2">
        <v>0</v>
      </c>
      <c r="C9" s="2">
        <v>0.05</v>
      </c>
      <c r="D9" s="2"/>
      <c r="E9" s="2"/>
      <c r="F9" s="2"/>
      <c r="G9" s="2"/>
      <c r="H9" s="2"/>
      <c r="I9" s="8">
        <f>B9*C9</f>
        <v>0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49180.800000000003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43525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68250</v>
      </c>
      <c r="F5" s="2">
        <v>68854</v>
      </c>
      <c r="G5" s="2">
        <f>F5-E5</f>
        <v>604</v>
      </c>
      <c r="H5" s="2">
        <v>15</v>
      </c>
      <c r="I5" s="2">
        <f>G5*H5</f>
        <v>9060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9060</v>
      </c>
      <c r="C7" s="2">
        <v>6.4</v>
      </c>
      <c r="D7" s="2"/>
      <c r="E7" s="2"/>
      <c r="F7" s="2"/>
      <c r="G7" s="2"/>
      <c r="H7" s="2"/>
      <c r="I7" s="8">
        <f>B7*C7</f>
        <v>57984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5218.5599999999995</v>
      </c>
    </row>
    <row r="9" spans="1:9" ht="20.100000000000001" customHeight="1" x14ac:dyDescent="0.25">
      <c r="A9" s="2" t="s">
        <v>109</v>
      </c>
      <c r="B9" s="2">
        <v>0</v>
      </c>
      <c r="C9" s="2">
        <v>7.0000000000000007E-2</v>
      </c>
      <c r="D9" s="2"/>
      <c r="E9" s="2"/>
      <c r="F9" s="2"/>
      <c r="G9" s="2"/>
      <c r="H9" s="2"/>
      <c r="I9" s="8">
        <f>I5*C9</f>
        <v>634.20000000000005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63836.759999999995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43556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68854</v>
      </c>
      <c r="F5" s="2">
        <v>69319</v>
      </c>
      <c r="G5" s="2">
        <f>F5-E5</f>
        <v>465</v>
      </c>
      <c r="H5" s="2">
        <v>15</v>
      </c>
      <c r="I5" s="2">
        <f>G5*H5</f>
        <v>6975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6975</v>
      </c>
      <c r="C7" s="2">
        <v>6.4</v>
      </c>
      <c r="D7" s="2"/>
      <c r="E7" s="2"/>
      <c r="F7" s="2"/>
      <c r="G7" s="2"/>
      <c r="H7" s="2"/>
      <c r="I7" s="8">
        <f>B7*C7</f>
        <v>44640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4017.6</v>
      </c>
    </row>
    <row r="9" spans="1:9" ht="20.100000000000001" customHeight="1" x14ac:dyDescent="0.25">
      <c r="A9" s="2" t="s">
        <v>109</v>
      </c>
      <c r="B9" s="2">
        <v>0</v>
      </c>
      <c r="C9" s="2">
        <v>7.0000000000000007E-2</v>
      </c>
      <c r="D9" s="2"/>
      <c r="E9" s="2"/>
      <c r="F9" s="2"/>
      <c r="G9" s="2"/>
      <c r="H9" s="2"/>
      <c r="I9" s="8">
        <f>I5*C9</f>
        <v>488.25000000000006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49145.85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43586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68854</v>
      </c>
      <c r="F5" s="2">
        <v>69319</v>
      </c>
      <c r="G5" s="2">
        <f>F5-E5</f>
        <v>465</v>
      </c>
      <c r="H5" s="2">
        <v>15</v>
      </c>
      <c r="I5" s="2">
        <f>G5*H5</f>
        <v>6975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6975</v>
      </c>
      <c r="C7" s="2">
        <v>6.4</v>
      </c>
      <c r="D7" s="2"/>
      <c r="E7" s="2"/>
      <c r="F7" s="2"/>
      <c r="G7" s="2"/>
      <c r="H7" s="2"/>
      <c r="I7" s="8">
        <f>B7*C7</f>
        <v>44640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4017.6</v>
      </c>
    </row>
    <row r="9" spans="1:9" ht="20.100000000000001" customHeight="1" x14ac:dyDescent="0.25">
      <c r="A9" s="2" t="s">
        <v>109</v>
      </c>
      <c r="B9" s="2">
        <v>0</v>
      </c>
      <c r="C9" s="2">
        <v>7.0000000000000007E-2</v>
      </c>
      <c r="D9" s="2"/>
      <c r="E9" s="2"/>
      <c r="F9" s="2"/>
      <c r="G9" s="2"/>
      <c r="H9" s="2"/>
      <c r="I9" s="8">
        <f>I5*C9</f>
        <v>488.25000000000006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49145.85</v>
      </c>
    </row>
  </sheetData>
  <mergeCells count="3">
    <mergeCell ref="A1:I1"/>
    <mergeCell ref="B2:H2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41913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46197</v>
      </c>
      <c r="F6" s="2">
        <v>46620</v>
      </c>
      <c r="G6" s="2">
        <f>F6-E6</f>
        <v>423</v>
      </c>
      <c r="H6" s="2">
        <v>15</v>
      </c>
      <c r="I6" s="2">
        <f>G6*H6</f>
        <v>6345</v>
      </c>
    </row>
    <row r="7" spans="2:9" ht="18" customHeight="1" x14ac:dyDescent="0.25">
      <c r="B7" s="2" t="s">
        <v>13</v>
      </c>
      <c r="C7" s="2" t="s">
        <v>91</v>
      </c>
      <c r="D7" s="2"/>
      <c r="E7" s="2"/>
      <c r="F7" s="2"/>
      <c r="G7" s="2"/>
      <c r="H7" s="2"/>
      <c r="I7" s="2">
        <f>I6*5.3</f>
        <v>33628.5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2017.71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35646.21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43617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69319</v>
      </c>
      <c r="F5" s="2">
        <v>69827</v>
      </c>
      <c r="G5" s="2">
        <f>F5-E5</f>
        <v>508</v>
      </c>
      <c r="H5" s="2">
        <v>15</v>
      </c>
      <c r="I5" s="2">
        <f>G5*H5</f>
        <v>7620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7620</v>
      </c>
      <c r="C7" s="2">
        <v>6.65</v>
      </c>
      <c r="D7" s="2"/>
      <c r="E7" s="2"/>
      <c r="F7" s="2"/>
      <c r="G7" s="2"/>
      <c r="H7" s="2"/>
      <c r="I7" s="8">
        <f>B7*C7</f>
        <v>50673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4560.57</v>
      </c>
    </row>
    <row r="9" spans="1:9" ht="20.100000000000001" customHeight="1" x14ac:dyDescent="0.25">
      <c r="A9" s="2" t="s">
        <v>109</v>
      </c>
      <c r="B9" s="2">
        <v>0</v>
      </c>
      <c r="C9" s="2">
        <v>7.0000000000000007E-2</v>
      </c>
      <c r="D9" s="2"/>
      <c r="E9" s="2"/>
      <c r="F9" s="2"/>
      <c r="G9" s="2"/>
      <c r="H9" s="2"/>
      <c r="I9" s="8">
        <f>I5*C9</f>
        <v>533.40000000000009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55766.97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43647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69827</v>
      </c>
      <c r="F5" s="2">
        <v>70278</v>
      </c>
      <c r="G5" s="2">
        <f>F5-E5</f>
        <v>451</v>
      </c>
      <c r="H5" s="2">
        <v>15</v>
      </c>
      <c r="I5" s="2">
        <f>G5*H5</f>
        <v>6765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6765</v>
      </c>
      <c r="C7" s="2">
        <v>6.65</v>
      </c>
      <c r="D7" s="2"/>
      <c r="E7" s="2"/>
      <c r="F7" s="2"/>
      <c r="G7" s="2"/>
      <c r="H7" s="2"/>
      <c r="I7" s="8">
        <f>B7*C7</f>
        <v>44987.25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4048.8525</v>
      </c>
    </row>
    <row r="9" spans="1:9" ht="20.100000000000001" customHeight="1" x14ac:dyDescent="0.25">
      <c r="A9" s="2" t="s">
        <v>109</v>
      </c>
      <c r="B9" s="2">
        <v>0</v>
      </c>
      <c r="C9" s="2">
        <v>0.12</v>
      </c>
      <c r="D9" s="2"/>
      <c r="E9" s="2"/>
      <c r="F9" s="2"/>
      <c r="G9" s="2"/>
      <c r="H9" s="2"/>
      <c r="I9" s="8">
        <f>I5*C9</f>
        <v>811.8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49847.902500000004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43678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70278</v>
      </c>
      <c r="F5" s="2">
        <v>70774</v>
      </c>
      <c r="G5" s="2">
        <f>F5-E5</f>
        <v>496</v>
      </c>
      <c r="H5" s="2">
        <v>15</v>
      </c>
      <c r="I5" s="2">
        <f>G5*H5</f>
        <v>7440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7440</v>
      </c>
      <c r="C7" s="2">
        <v>6.65</v>
      </c>
      <c r="D7" s="2"/>
      <c r="E7" s="2"/>
      <c r="F7" s="2"/>
      <c r="G7" s="2"/>
      <c r="H7" s="2"/>
      <c r="I7" s="8">
        <f>B7*C7</f>
        <v>49476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4452.84</v>
      </c>
    </row>
    <row r="9" spans="1:9" ht="20.100000000000001" customHeight="1" x14ac:dyDescent="0.25">
      <c r="A9" s="2" t="s">
        <v>109</v>
      </c>
      <c r="B9" s="2">
        <v>0</v>
      </c>
      <c r="C9" s="2">
        <v>0.12</v>
      </c>
      <c r="D9" s="2"/>
      <c r="E9" s="2"/>
      <c r="F9" s="2"/>
      <c r="G9" s="2"/>
      <c r="H9" s="2"/>
      <c r="I9" s="8">
        <f>I5*C9</f>
        <v>892.8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54821.64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43709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70774</v>
      </c>
      <c r="F5" s="2">
        <v>71335</v>
      </c>
      <c r="G5" s="2">
        <f>F5-E5</f>
        <v>561</v>
      </c>
      <c r="H5" s="2">
        <v>15</v>
      </c>
      <c r="I5" s="2">
        <f>G5*H5</f>
        <v>8415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8415</v>
      </c>
      <c r="C7" s="2">
        <v>6.65</v>
      </c>
      <c r="D7" s="2"/>
      <c r="E7" s="2"/>
      <c r="F7" s="2"/>
      <c r="G7" s="2"/>
      <c r="H7" s="2"/>
      <c r="I7" s="8">
        <f>B7*C7</f>
        <v>55959.75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5036.3774999999996</v>
      </c>
    </row>
    <row r="9" spans="1:9" ht="20.100000000000001" customHeight="1" x14ac:dyDescent="0.25">
      <c r="A9" s="2" t="s">
        <v>109</v>
      </c>
      <c r="B9" s="2">
        <v>0</v>
      </c>
      <c r="C9" s="2">
        <v>0.12</v>
      </c>
      <c r="D9" s="2"/>
      <c r="E9" s="2"/>
      <c r="F9" s="2"/>
      <c r="G9" s="2"/>
      <c r="H9" s="2"/>
      <c r="I9" s="8">
        <f>I5*C9</f>
        <v>1009.8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62005.927500000005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43739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71335</v>
      </c>
      <c r="F5" s="2">
        <v>71684</v>
      </c>
      <c r="G5" s="2">
        <f>F5-E5</f>
        <v>349</v>
      </c>
      <c r="H5" s="2">
        <v>15</v>
      </c>
      <c r="I5" s="2">
        <f>G5*H5</f>
        <v>5235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5235</v>
      </c>
      <c r="C7" s="2">
        <v>6.65</v>
      </c>
      <c r="D7" s="2"/>
      <c r="E7" s="2"/>
      <c r="F7" s="2"/>
      <c r="G7" s="2"/>
      <c r="H7" s="2"/>
      <c r="I7" s="8">
        <f>B7*C7</f>
        <v>34812.75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3133.1475</v>
      </c>
    </row>
    <row r="9" spans="1:9" ht="20.100000000000001" customHeight="1" x14ac:dyDescent="0.25">
      <c r="A9" s="2" t="s">
        <v>109</v>
      </c>
      <c r="B9" s="2">
        <v>0</v>
      </c>
      <c r="C9" s="2">
        <v>0.17</v>
      </c>
      <c r="D9" s="2"/>
      <c r="E9" s="2"/>
      <c r="F9" s="2"/>
      <c r="G9" s="2"/>
      <c r="H9" s="2"/>
      <c r="I9" s="8">
        <f>I5*C9</f>
        <v>889.95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38835.847499999996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43770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71684</v>
      </c>
      <c r="F5" s="2">
        <v>72154</v>
      </c>
      <c r="G5" s="2">
        <f>F5-E5</f>
        <v>470</v>
      </c>
      <c r="H5" s="2">
        <v>15</v>
      </c>
      <c r="I5" s="2">
        <f>G5*H5</f>
        <v>7050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7050</v>
      </c>
      <c r="C7" s="2">
        <v>6.65</v>
      </c>
      <c r="D7" s="2"/>
      <c r="E7" s="2"/>
      <c r="F7" s="2"/>
      <c r="G7" s="2"/>
      <c r="H7" s="2"/>
      <c r="I7" s="8">
        <f>B7*C7</f>
        <v>46882.5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4219.4250000000002</v>
      </c>
    </row>
    <row r="9" spans="1:9" ht="20.100000000000001" customHeight="1" x14ac:dyDescent="0.25">
      <c r="A9" s="2" t="s">
        <v>109</v>
      </c>
      <c r="B9" s="2">
        <v>0</v>
      </c>
      <c r="C9" s="2">
        <v>0.17</v>
      </c>
      <c r="D9" s="2"/>
      <c r="E9" s="2"/>
      <c r="F9" s="2"/>
      <c r="G9" s="2"/>
      <c r="H9" s="2"/>
      <c r="I9" s="8">
        <f>I5*C9</f>
        <v>1198.5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52300.425000000003</v>
      </c>
    </row>
  </sheetData>
  <mergeCells count="3">
    <mergeCell ref="A1:I1"/>
    <mergeCell ref="B2:H2"/>
    <mergeCell ref="A6:I6"/>
  </mergeCells>
  <pageMargins left="0.7" right="0.7" top="0.75" bottom="0.75" header="0.3" footer="0.3"/>
  <pageSetup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43800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72154</v>
      </c>
      <c r="F5" s="2">
        <v>72618</v>
      </c>
      <c r="G5" s="2">
        <f>F5-E5</f>
        <v>464</v>
      </c>
      <c r="H5" s="2">
        <v>15</v>
      </c>
      <c r="I5" s="2">
        <f>G5*H5</f>
        <v>6960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6960</v>
      </c>
      <c r="C7" s="2">
        <v>6.65</v>
      </c>
      <c r="D7" s="2"/>
      <c r="E7" s="2"/>
      <c r="F7" s="2"/>
      <c r="G7" s="2"/>
      <c r="H7" s="2"/>
      <c r="I7" s="8">
        <f>B7*C7</f>
        <v>46284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4165.5599999999995</v>
      </c>
    </row>
    <row r="9" spans="1:9" ht="20.100000000000001" customHeight="1" x14ac:dyDescent="0.25">
      <c r="A9" s="2" t="s">
        <v>109</v>
      </c>
      <c r="B9" s="2">
        <v>0</v>
      </c>
      <c r="C9" s="2">
        <v>0.17</v>
      </c>
      <c r="D9" s="2"/>
      <c r="E9" s="2"/>
      <c r="F9" s="2"/>
      <c r="G9" s="2"/>
      <c r="H9" s="2"/>
      <c r="I9" s="8">
        <f>I5*C9</f>
        <v>1183.2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51632.759999999995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43831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72618</v>
      </c>
      <c r="F5" s="2">
        <v>73044</v>
      </c>
      <c r="G5" s="2">
        <f>F5-E5</f>
        <v>426</v>
      </c>
      <c r="H5" s="2">
        <v>15</v>
      </c>
      <c r="I5" s="2">
        <f>G5*H5</f>
        <v>6390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6390</v>
      </c>
      <c r="C7" s="2">
        <v>6.65</v>
      </c>
      <c r="D7" s="2"/>
      <c r="E7" s="2"/>
      <c r="F7" s="2"/>
      <c r="G7" s="2"/>
      <c r="H7" s="2"/>
      <c r="I7" s="8">
        <f>B7*C7</f>
        <v>42493.5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3824.415</v>
      </c>
    </row>
    <row r="9" spans="1:9" ht="20.100000000000001" customHeight="1" x14ac:dyDescent="0.25">
      <c r="A9" s="2" t="s">
        <v>109</v>
      </c>
      <c r="B9" s="2">
        <v>0</v>
      </c>
      <c r="C9" s="2">
        <v>0.09</v>
      </c>
      <c r="D9" s="2"/>
      <c r="E9" s="2"/>
      <c r="F9" s="2"/>
      <c r="G9" s="2"/>
      <c r="H9" s="2"/>
      <c r="I9" s="8">
        <f>I5*C9</f>
        <v>575.1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46893.014999999999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43862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73044</v>
      </c>
      <c r="F5" s="2">
        <v>73468</v>
      </c>
      <c r="G5" s="2">
        <f>F5-E5</f>
        <v>424</v>
      </c>
      <c r="H5" s="2">
        <v>15</v>
      </c>
      <c r="I5" s="2">
        <f>G5*H5</f>
        <v>6360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v>6360</v>
      </c>
      <c r="C7" s="2">
        <v>6.65</v>
      </c>
      <c r="D7" s="2"/>
      <c r="E7" s="2"/>
      <c r="F7" s="2"/>
      <c r="G7" s="2"/>
      <c r="H7" s="2"/>
      <c r="I7" s="8">
        <f>B7*C7</f>
        <v>42294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3806.46</v>
      </c>
    </row>
    <row r="9" spans="1:9" ht="20.100000000000001" customHeight="1" x14ac:dyDescent="0.25">
      <c r="A9" s="2" t="s">
        <v>109</v>
      </c>
      <c r="B9" s="2">
        <v>0</v>
      </c>
      <c r="C9" s="2">
        <v>0.09</v>
      </c>
      <c r="D9" s="2"/>
      <c r="E9" s="2"/>
      <c r="F9" s="2"/>
      <c r="G9" s="2"/>
      <c r="H9" s="2"/>
      <c r="I9" s="8">
        <f>I5*C9</f>
        <v>572.4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46672.86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43891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73468</v>
      </c>
      <c r="F5" s="2">
        <v>73880</v>
      </c>
      <c r="G5" s="2">
        <f>F5-E5</f>
        <v>412</v>
      </c>
      <c r="H5" s="2">
        <v>15</v>
      </c>
      <c r="I5" s="2">
        <f>G5*H5</f>
        <v>6180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6180</v>
      </c>
      <c r="C7" s="2">
        <v>6.65</v>
      </c>
      <c r="D7" s="2"/>
      <c r="E7" s="2"/>
      <c r="F7" s="2"/>
      <c r="G7" s="2"/>
      <c r="H7" s="2"/>
      <c r="I7" s="8">
        <f>B7*C7</f>
        <v>41097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3698.73</v>
      </c>
    </row>
    <row r="9" spans="1:9" ht="20.100000000000001" customHeight="1" x14ac:dyDescent="0.25">
      <c r="A9" s="2" t="s">
        <v>109</v>
      </c>
      <c r="B9" s="2">
        <v>0</v>
      </c>
      <c r="C9" s="2">
        <v>0.09</v>
      </c>
      <c r="D9" s="2"/>
      <c r="E9" s="2"/>
      <c r="F9" s="2"/>
      <c r="G9" s="2"/>
      <c r="H9" s="2"/>
      <c r="I9" s="8">
        <f>I5*C9</f>
        <v>556.19999999999993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45351.93</v>
      </c>
    </row>
  </sheetData>
  <mergeCells count="3">
    <mergeCell ref="A1:I1"/>
    <mergeCell ref="B2:H2"/>
    <mergeCell ref="A6:I6"/>
  </mergeCells>
  <pageMargins left="0.7" right="0.7" top="0.75" bottom="0.75" header="0.3" footer="0.3"/>
  <pageSetup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41944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46620</v>
      </c>
      <c r="F6" s="2">
        <v>47076</v>
      </c>
      <c r="G6" s="2">
        <f>F6-E6</f>
        <v>456</v>
      </c>
      <c r="H6" s="2">
        <v>15</v>
      </c>
      <c r="I6" s="2">
        <f>G6*H6</f>
        <v>6840</v>
      </c>
    </row>
    <row r="7" spans="2:9" ht="18" customHeight="1" x14ac:dyDescent="0.25">
      <c r="B7" s="2" t="s">
        <v>13</v>
      </c>
      <c r="C7" s="2" t="s">
        <v>92</v>
      </c>
      <c r="D7" s="2"/>
      <c r="E7" s="2"/>
      <c r="F7" s="2"/>
      <c r="G7" s="2"/>
      <c r="H7" s="2"/>
      <c r="I7" s="2">
        <f>I6*5.3</f>
        <v>36252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2175.12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38427.120000000003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43922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73880</v>
      </c>
      <c r="F5" s="2">
        <v>74461</v>
      </c>
      <c r="G5" s="2">
        <f>F5-E5</f>
        <v>581</v>
      </c>
      <c r="H5" s="2">
        <v>15</v>
      </c>
      <c r="I5" s="2">
        <f>G5*H5</f>
        <v>8715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8715</v>
      </c>
      <c r="C7" s="2">
        <v>6.65</v>
      </c>
      <c r="D7" s="2"/>
      <c r="E7" s="2"/>
      <c r="F7" s="2"/>
      <c r="G7" s="2"/>
      <c r="H7" s="2"/>
      <c r="I7" s="8">
        <f>B7*C7</f>
        <v>57954.75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5215.9274999999998</v>
      </c>
    </row>
    <row r="9" spans="1:9" ht="20.100000000000001" customHeight="1" x14ac:dyDescent="0.25">
      <c r="A9" s="2" t="s">
        <v>109</v>
      </c>
      <c r="B9" s="2">
        <v>0</v>
      </c>
      <c r="C9" s="2">
        <v>0</v>
      </c>
      <c r="D9" s="2"/>
      <c r="E9" s="2"/>
      <c r="F9" s="2"/>
      <c r="G9" s="2"/>
      <c r="H9" s="2"/>
      <c r="I9" s="8">
        <f>I5*C9</f>
        <v>0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63170.677499999998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43952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74461</v>
      </c>
      <c r="F5" s="2">
        <v>74884</v>
      </c>
      <c r="G5" s="2">
        <f>F5-E5</f>
        <v>423</v>
      </c>
      <c r="H5" s="2">
        <v>15</v>
      </c>
      <c r="I5" s="2">
        <f>G5*H5</f>
        <v>6345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6345</v>
      </c>
      <c r="C7" s="2">
        <v>6.65</v>
      </c>
      <c r="D7" s="2"/>
      <c r="E7" s="2"/>
      <c r="F7" s="2"/>
      <c r="G7" s="2"/>
      <c r="H7" s="2"/>
      <c r="I7" s="8">
        <f>B7*C7</f>
        <v>42194.25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3797.4825000000001</v>
      </c>
    </row>
    <row r="9" spans="1:9" ht="20.100000000000001" customHeight="1" x14ac:dyDescent="0.25">
      <c r="A9" s="2" t="s">
        <v>109</v>
      </c>
      <c r="B9" s="2">
        <v>0</v>
      </c>
      <c r="C9" s="2">
        <v>0</v>
      </c>
      <c r="D9" s="2"/>
      <c r="E9" s="2"/>
      <c r="F9" s="2"/>
      <c r="G9" s="2"/>
      <c r="H9" s="2"/>
      <c r="I9" s="8">
        <f>I5*C9</f>
        <v>0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45991.732499999998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43983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74884</v>
      </c>
      <c r="F5" s="2">
        <v>75411</v>
      </c>
      <c r="G5" s="2">
        <f>F5-E5</f>
        <v>527</v>
      </c>
      <c r="H5" s="2">
        <v>15</v>
      </c>
      <c r="I5" s="2">
        <f>G5*H5</f>
        <v>7905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7905</v>
      </c>
      <c r="C7" s="2">
        <v>6.65</v>
      </c>
      <c r="D7" s="2"/>
      <c r="E7" s="2"/>
      <c r="F7" s="2"/>
      <c r="G7" s="2"/>
      <c r="H7" s="2"/>
      <c r="I7" s="8">
        <f>B7*C7</f>
        <v>52568.25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4731.1424999999999</v>
      </c>
    </row>
    <row r="9" spans="1:9" ht="20.100000000000001" customHeight="1" x14ac:dyDescent="0.25">
      <c r="A9" s="2" t="s">
        <v>109</v>
      </c>
      <c r="B9" s="2">
        <v>0</v>
      </c>
      <c r="C9" s="2">
        <v>0</v>
      </c>
      <c r="D9" s="2"/>
      <c r="E9" s="2"/>
      <c r="F9" s="2"/>
      <c r="G9" s="2"/>
      <c r="H9" s="2"/>
      <c r="I9" s="8">
        <f>I5*C9</f>
        <v>0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57299.392500000002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44013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75411</v>
      </c>
      <c r="F5" s="2">
        <v>75884</v>
      </c>
      <c r="G5" s="2">
        <f>F5-E5</f>
        <v>473</v>
      </c>
      <c r="H5" s="2">
        <v>15</v>
      </c>
      <c r="I5" s="2">
        <f>G5*H5</f>
        <v>7095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7095</v>
      </c>
      <c r="C7" s="2">
        <v>6.65</v>
      </c>
      <c r="D7" s="2"/>
      <c r="E7" s="2"/>
      <c r="F7" s="2"/>
      <c r="G7" s="2"/>
      <c r="H7" s="2"/>
      <c r="I7" s="8">
        <f>B7*C7</f>
        <v>47181.75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4246.3575000000001</v>
      </c>
    </row>
    <row r="9" spans="1:9" ht="20.100000000000001" customHeight="1" x14ac:dyDescent="0.25">
      <c r="A9" s="2" t="s">
        <v>109</v>
      </c>
      <c r="B9" s="2">
        <v>0</v>
      </c>
      <c r="C9" s="2">
        <v>0.08</v>
      </c>
      <c r="D9" s="2"/>
      <c r="E9" s="2"/>
      <c r="F9" s="2"/>
      <c r="G9" s="2"/>
      <c r="H9" s="2"/>
      <c r="I9" s="8">
        <f>I5*C9</f>
        <v>567.6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51995.707499999997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44044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75884</v>
      </c>
      <c r="F5" s="2">
        <v>76404</v>
      </c>
      <c r="G5" s="2">
        <f>F5-E5</f>
        <v>520</v>
      </c>
      <c r="H5" s="2">
        <v>15</v>
      </c>
      <c r="I5" s="2">
        <f>G5*H5</f>
        <v>7800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7800</v>
      </c>
      <c r="C7" s="2">
        <v>6.65</v>
      </c>
      <c r="D7" s="2"/>
      <c r="E7" s="2"/>
      <c r="F7" s="2"/>
      <c r="G7" s="2"/>
      <c r="H7" s="2"/>
      <c r="I7" s="8">
        <f>B7*C7</f>
        <v>51870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4668.3</v>
      </c>
    </row>
    <row r="9" spans="1:9" ht="20.100000000000001" customHeight="1" x14ac:dyDescent="0.25">
      <c r="A9" s="2" t="s">
        <v>109</v>
      </c>
      <c r="B9" s="2">
        <v>0</v>
      </c>
      <c r="C9" s="2">
        <v>0.08</v>
      </c>
      <c r="D9" s="2"/>
      <c r="E9" s="2"/>
      <c r="F9" s="2"/>
      <c r="G9" s="2"/>
      <c r="H9" s="2"/>
      <c r="I9" s="8">
        <f>I5*C9</f>
        <v>624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57162.3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view="pageBreakPreview" zoomScale="60" zoomScaleNormal="100" workbookViewId="0">
      <selection activeCell="F14" sqref="F14"/>
    </sheetView>
  </sheetViews>
  <sheetFormatPr defaultRowHeight="15" x14ac:dyDescent="0.25"/>
  <cols>
    <col min="2" max="2" width="22" customWidth="1"/>
    <col min="3" max="3" width="11.5703125" hidden="1" customWidth="1"/>
    <col min="4" max="4" width="13.140625" customWidth="1"/>
  </cols>
  <sheetData>
    <row r="2" spans="1:9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B3" s="23" t="s">
        <v>0</v>
      </c>
      <c r="C3" s="23"/>
      <c r="D3" s="23"/>
      <c r="E3" s="23"/>
      <c r="F3" s="23"/>
      <c r="G3" s="23"/>
      <c r="H3" s="23"/>
    </row>
    <row r="5" spans="1:9" ht="15.75" x14ac:dyDescent="0.25">
      <c r="B5" s="11" t="s">
        <v>110</v>
      </c>
    </row>
    <row r="7" spans="1:9" ht="15.75" x14ac:dyDescent="0.25">
      <c r="B7" s="10" t="s">
        <v>111</v>
      </c>
    </row>
    <row r="9" spans="1:9" ht="21.95" customHeight="1" x14ac:dyDescent="0.25">
      <c r="B9" s="30" t="s">
        <v>6</v>
      </c>
      <c r="C9" s="30"/>
      <c r="D9" s="13">
        <v>10925.29</v>
      </c>
    </row>
    <row r="10" spans="1:9" ht="21.95" customHeight="1" x14ac:dyDescent="0.25">
      <c r="B10" s="30" t="s">
        <v>5</v>
      </c>
      <c r="C10" s="30"/>
      <c r="D10" s="13">
        <v>10921.23</v>
      </c>
    </row>
    <row r="11" spans="1:9" ht="21.95" customHeight="1" x14ac:dyDescent="0.25">
      <c r="B11" s="2"/>
      <c r="C11" s="2"/>
      <c r="D11" s="2"/>
    </row>
    <row r="12" spans="1:9" ht="21.95" customHeight="1" x14ac:dyDescent="0.25">
      <c r="B12" s="2" t="s">
        <v>112</v>
      </c>
      <c r="C12" s="2"/>
      <c r="D12" s="13" t="s">
        <v>113</v>
      </c>
    </row>
    <row r="13" spans="1:9" ht="21.95" customHeight="1" x14ac:dyDescent="0.25">
      <c r="B13" s="2"/>
      <c r="C13" s="2"/>
      <c r="D13" s="12">
        <v>812</v>
      </c>
    </row>
    <row r="14" spans="1:9" ht="21.95" customHeight="1" x14ac:dyDescent="0.25"/>
    <row r="15" spans="1:9" ht="21.95" customHeight="1" x14ac:dyDescent="0.25">
      <c r="B15" s="10" t="s">
        <v>114</v>
      </c>
    </row>
    <row r="16" spans="1:9" ht="21.95" customHeight="1" x14ac:dyDescent="0.25"/>
    <row r="17" spans="2:4" ht="21.95" customHeight="1" x14ac:dyDescent="0.25">
      <c r="B17" s="30" t="s">
        <v>6</v>
      </c>
      <c r="C17" s="30"/>
      <c r="D17" s="13">
        <v>32.777999999999999</v>
      </c>
    </row>
    <row r="18" spans="2:4" ht="21.95" customHeight="1" x14ac:dyDescent="0.25">
      <c r="B18" s="30" t="s">
        <v>5</v>
      </c>
      <c r="C18" s="30"/>
      <c r="D18" s="13">
        <v>0.216</v>
      </c>
    </row>
    <row r="19" spans="2:4" ht="21.95" customHeight="1" x14ac:dyDescent="0.25">
      <c r="B19" s="2"/>
      <c r="C19" s="2"/>
      <c r="D19" s="2"/>
    </row>
    <row r="20" spans="2:4" ht="21.95" customHeight="1" x14ac:dyDescent="0.25">
      <c r="B20" s="2" t="s">
        <v>112</v>
      </c>
      <c r="C20" s="2"/>
      <c r="D20" s="2" t="s">
        <v>115</v>
      </c>
    </row>
    <row r="21" spans="2:4" ht="21.95" customHeight="1" x14ac:dyDescent="0.25">
      <c r="B21" s="2"/>
      <c r="C21" s="2"/>
      <c r="D21" s="12">
        <v>16281</v>
      </c>
    </row>
    <row r="22" spans="2:4" ht="21.95" customHeight="1" x14ac:dyDescent="0.25">
      <c r="B22" s="2"/>
      <c r="C22" s="2"/>
      <c r="D22" s="12">
        <v>812</v>
      </c>
    </row>
    <row r="23" spans="2:4" ht="21.95" customHeight="1" x14ac:dyDescent="0.25">
      <c r="B23" s="2" t="s">
        <v>116</v>
      </c>
      <c r="C23" s="2"/>
      <c r="D23" s="12">
        <v>17093</v>
      </c>
    </row>
    <row r="24" spans="2:4" ht="21.95" customHeight="1" x14ac:dyDescent="0.25">
      <c r="B24" s="2" t="s">
        <v>117</v>
      </c>
      <c r="C24" s="2"/>
      <c r="D24" s="12">
        <v>7800</v>
      </c>
    </row>
    <row r="25" spans="2:4" ht="21.95" customHeight="1" x14ac:dyDescent="0.25">
      <c r="B25" s="12" t="s">
        <v>118</v>
      </c>
      <c r="C25" s="2"/>
      <c r="D25" s="12">
        <v>9293</v>
      </c>
    </row>
  </sheetData>
  <mergeCells count="6">
    <mergeCell ref="B18:C18"/>
    <mergeCell ref="A2:I2"/>
    <mergeCell ref="B3:H3"/>
    <mergeCell ref="B9:C9"/>
    <mergeCell ref="B10:C10"/>
    <mergeCell ref="B17:C17"/>
  </mergeCells>
  <pageMargins left="0.7" right="0.7" top="0.75" bottom="0.75" header="0.3" footer="0.3"/>
  <pageSetup paperSize="9" orientation="portrait" verticalDpi="30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44075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76404</v>
      </c>
      <c r="F5" s="2">
        <v>76858</v>
      </c>
      <c r="G5" s="2">
        <f>F5-E5</f>
        <v>454</v>
      </c>
      <c r="H5" s="2">
        <v>15</v>
      </c>
      <c r="I5" s="2">
        <f>G5*H5</f>
        <v>6810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6810</v>
      </c>
      <c r="C7" s="2">
        <v>6.65</v>
      </c>
      <c r="D7" s="2"/>
      <c r="E7" s="2"/>
      <c r="F7" s="2"/>
      <c r="G7" s="2"/>
      <c r="H7" s="2"/>
      <c r="I7" s="8">
        <f>B7*C7</f>
        <v>45286.5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4075.7849999999999</v>
      </c>
    </row>
    <row r="9" spans="1:9" ht="20.100000000000001" customHeight="1" x14ac:dyDescent="0.25">
      <c r="A9" s="2" t="s">
        <v>109</v>
      </c>
      <c r="B9" s="2">
        <v>0</v>
      </c>
      <c r="C9" s="2">
        <v>0.08</v>
      </c>
      <c r="D9" s="2"/>
      <c r="E9" s="2"/>
      <c r="F9" s="2"/>
      <c r="G9" s="2"/>
      <c r="H9" s="2"/>
      <c r="I9" s="8">
        <f>I5*C9</f>
        <v>544.79999999999995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49907.085000000006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44105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76858</v>
      </c>
      <c r="F5" s="2">
        <v>77317</v>
      </c>
      <c r="G5" s="2">
        <f>F5-E5</f>
        <v>459</v>
      </c>
      <c r="H5" s="2">
        <v>15</v>
      </c>
      <c r="I5" s="2">
        <f>G5*H5</f>
        <v>6885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6885</v>
      </c>
      <c r="C7" s="2">
        <v>6.65</v>
      </c>
      <c r="D7" s="2"/>
      <c r="E7" s="2"/>
      <c r="F7" s="2"/>
      <c r="G7" s="2"/>
      <c r="H7" s="2"/>
      <c r="I7" s="8">
        <f>B7*C7</f>
        <v>45785.25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4120.6724999999997</v>
      </c>
    </row>
    <row r="9" spans="1:9" ht="20.100000000000001" customHeight="1" x14ac:dyDescent="0.25">
      <c r="A9" s="2" t="s">
        <v>109</v>
      </c>
      <c r="B9" s="2">
        <v>0</v>
      </c>
      <c r="C9" s="2">
        <v>0.1</v>
      </c>
      <c r="D9" s="2"/>
      <c r="E9" s="2"/>
      <c r="F9" s="2"/>
      <c r="G9" s="2"/>
      <c r="H9" s="2"/>
      <c r="I9" s="8">
        <f>I5*C9</f>
        <v>688.5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50594.422500000001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44136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77317</v>
      </c>
      <c r="F5" s="2">
        <v>77795</v>
      </c>
      <c r="G5" s="2">
        <f>F5-E5</f>
        <v>478</v>
      </c>
      <c r="H5" s="2">
        <v>15</v>
      </c>
      <c r="I5" s="2">
        <f>G5*H5</f>
        <v>7170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7170</v>
      </c>
      <c r="C7" s="2">
        <v>6.65</v>
      </c>
      <c r="D7" s="2"/>
      <c r="E7" s="2"/>
      <c r="F7" s="2"/>
      <c r="G7" s="2"/>
      <c r="H7" s="2"/>
      <c r="I7" s="8">
        <f>B7*C7</f>
        <v>47680.5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4291.2449999999999</v>
      </c>
    </row>
    <row r="9" spans="1:9" ht="20.100000000000001" customHeight="1" x14ac:dyDescent="0.25">
      <c r="A9" s="2" t="s">
        <v>109</v>
      </c>
      <c r="B9" s="2">
        <v>0</v>
      </c>
      <c r="C9" s="2">
        <v>0.1</v>
      </c>
      <c r="D9" s="2"/>
      <c r="E9" s="2"/>
      <c r="F9" s="2"/>
      <c r="G9" s="2"/>
      <c r="H9" s="2"/>
      <c r="I9" s="8">
        <f>I5*C9</f>
        <v>717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52688.745000000003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44166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77795</v>
      </c>
      <c r="F5" s="2">
        <v>78199</v>
      </c>
      <c r="G5" s="2">
        <f>F5-E5</f>
        <v>404</v>
      </c>
      <c r="H5" s="2">
        <v>15</v>
      </c>
      <c r="I5" s="2">
        <f>G5*H5</f>
        <v>6060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6060</v>
      </c>
      <c r="C7" s="2">
        <v>6.9</v>
      </c>
      <c r="D7" s="2"/>
      <c r="E7" s="2"/>
      <c r="F7" s="2"/>
      <c r="G7" s="2"/>
      <c r="H7" s="2"/>
      <c r="I7" s="8">
        <f>B7*C7</f>
        <v>41814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3763.2599999999998</v>
      </c>
    </row>
    <row r="9" spans="1:9" ht="20.100000000000001" customHeight="1" x14ac:dyDescent="0.25">
      <c r="A9" s="2" t="s">
        <v>109</v>
      </c>
      <c r="B9" s="2">
        <v>0</v>
      </c>
      <c r="C9" s="2">
        <v>0.1</v>
      </c>
      <c r="D9" s="2"/>
      <c r="E9" s="2"/>
      <c r="F9" s="2"/>
      <c r="G9" s="2"/>
      <c r="H9" s="2"/>
      <c r="I9" s="8">
        <f>I5*C9</f>
        <v>606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46183.26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41974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47076</v>
      </c>
      <c r="F6" s="2">
        <v>47506</v>
      </c>
      <c r="G6" s="2">
        <f>F6-E6</f>
        <v>430</v>
      </c>
      <c r="H6" s="2">
        <v>15</v>
      </c>
      <c r="I6" s="2">
        <f>G6*H6</f>
        <v>6450</v>
      </c>
    </row>
    <row r="7" spans="2:9" ht="18" customHeight="1" x14ac:dyDescent="0.25">
      <c r="B7" s="2" t="s">
        <v>13</v>
      </c>
      <c r="C7" s="2" t="s">
        <v>89</v>
      </c>
      <c r="D7" s="2"/>
      <c r="E7" s="2"/>
      <c r="F7" s="2"/>
      <c r="G7" s="2"/>
      <c r="H7" s="2"/>
      <c r="I7" s="2">
        <f>I6*5.3</f>
        <v>34185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2051.1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36236.1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44197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78199</v>
      </c>
      <c r="F5" s="2">
        <v>78623</v>
      </c>
      <c r="G5" s="2">
        <f>F5-E5</f>
        <v>424</v>
      </c>
      <c r="H5" s="2">
        <v>15</v>
      </c>
      <c r="I5" s="2">
        <f>G5*H5</f>
        <v>6360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6360</v>
      </c>
      <c r="C7" s="2">
        <v>6.9</v>
      </c>
      <c r="D7" s="2"/>
      <c r="E7" s="2"/>
      <c r="F7" s="2"/>
      <c r="G7" s="2"/>
      <c r="H7" s="2"/>
      <c r="I7" s="8">
        <f>B7*C7</f>
        <v>43884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3949.56</v>
      </c>
    </row>
    <row r="9" spans="1:9" ht="20.100000000000001" customHeight="1" x14ac:dyDescent="0.25">
      <c r="A9" s="2" t="s">
        <v>109</v>
      </c>
      <c r="B9" s="2">
        <v>0</v>
      </c>
      <c r="C9" s="2">
        <v>0.05</v>
      </c>
      <c r="D9" s="2"/>
      <c r="E9" s="2"/>
      <c r="F9" s="2"/>
      <c r="G9" s="2"/>
      <c r="H9" s="2"/>
      <c r="I9" s="8">
        <f>I5*C9</f>
        <v>318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48151.56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44228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78623</v>
      </c>
      <c r="F5" s="2">
        <v>79078</v>
      </c>
      <c r="G5" s="2">
        <f>F5-E5</f>
        <v>455</v>
      </c>
      <c r="H5" s="2">
        <v>15</v>
      </c>
      <c r="I5" s="2">
        <f>G5*H5</f>
        <v>6825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6825</v>
      </c>
      <c r="C7" s="2">
        <v>6.9</v>
      </c>
      <c r="D7" s="2"/>
      <c r="E7" s="2"/>
      <c r="F7" s="2"/>
      <c r="G7" s="2"/>
      <c r="H7" s="2"/>
      <c r="I7" s="8">
        <f>B7*C7</f>
        <v>47092.5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4238.3249999999998</v>
      </c>
    </row>
    <row r="9" spans="1:9" ht="20.100000000000001" customHeight="1" x14ac:dyDescent="0.25">
      <c r="A9" s="2" t="s">
        <v>109</v>
      </c>
      <c r="B9" s="2">
        <v>0</v>
      </c>
      <c r="C9" s="2">
        <v>0.05</v>
      </c>
      <c r="D9" s="2"/>
      <c r="E9" s="2"/>
      <c r="F9" s="2"/>
      <c r="G9" s="2"/>
      <c r="H9" s="2"/>
      <c r="I9" s="8">
        <f>I5*C9</f>
        <v>341.25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51672.074999999997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44256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79078</v>
      </c>
      <c r="F5" s="2">
        <v>79467</v>
      </c>
      <c r="G5" s="2">
        <f>F5-E5</f>
        <v>389</v>
      </c>
      <c r="H5" s="2">
        <v>15</v>
      </c>
      <c r="I5" s="2">
        <f>G5*H5</f>
        <v>5835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5835</v>
      </c>
      <c r="C7" s="2">
        <v>6.9</v>
      </c>
      <c r="D7" s="2"/>
      <c r="E7" s="2"/>
      <c r="F7" s="2"/>
      <c r="G7" s="2"/>
      <c r="H7" s="2"/>
      <c r="I7" s="8">
        <f>B7*C7</f>
        <v>40261.5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3623.5349999999999</v>
      </c>
    </row>
    <row r="9" spans="1:9" ht="20.100000000000001" customHeight="1" x14ac:dyDescent="0.25">
      <c r="A9" s="2" t="s">
        <v>109</v>
      </c>
      <c r="B9" s="2">
        <v>0</v>
      </c>
      <c r="C9" s="2">
        <v>0.05</v>
      </c>
      <c r="D9" s="2"/>
      <c r="E9" s="2"/>
      <c r="F9" s="2"/>
      <c r="G9" s="2"/>
      <c r="H9" s="2"/>
      <c r="I9" s="8">
        <f>I5*C9</f>
        <v>291.75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44176.785000000003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9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B2" s="23" t="s">
        <v>0</v>
      </c>
      <c r="C2" s="23"/>
      <c r="D2" s="23"/>
      <c r="E2" s="23"/>
      <c r="F2" s="23"/>
      <c r="G2" s="23"/>
      <c r="H2" s="23"/>
    </row>
    <row r="3" spans="1:9" x14ac:dyDescent="0.25">
      <c r="A3" s="6">
        <v>44287</v>
      </c>
    </row>
    <row r="4" spans="1:9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30" x14ac:dyDescent="0.25">
      <c r="A5" s="1" t="s">
        <v>10</v>
      </c>
      <c r="B5" s="2" t="s">
        <v>11</v>
      </c>
      <c r="C5" s="2"/>
      <c r="D5" s="2" t="s">
        <v>12</v>
      </c>
      <c r="E5" s="2">
        <v>79467</v>
      </c>
      <c r="F5" s="2">
        <v>79966</v>
      </c>
      <c r="G5" s="2">
        <f>F5-E5</f>
        <v>499</v>
      </c>
      <c r="H5" s="2">
        <v>15</v>
      </c>
      <c r="I5" s="2">
        <f>G5*H5</f>
        <v>7485</v>
      </c>
    </row>
    <row r="6" spans="1:9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9" ht="20.100000000000001" customHeight="1" x14ac:dyDescent="0.25">
      <c r="A7" s="2" t="s">
        <v>13</v>
      </c>
      <c r="B7" s="2">
        <f>I5</f>
        <v>7485</v>
      </c>
      <c r="C7" s="2">
        <v>6.9</v>
      </c>
      <c r="D7" s="2"/>
      <c r="E7" s="2"/>
      <c r="F7" s="2"/>
      <c r="G7" s="2"/>
      <c r="H7" s="2"/>
      <c r="I7" s="8">
        <f>B7*C7</f>
        <v>51646.5</v>
      </c>
    </row>
    <row r="8" spans="1:9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4648.1849999999995</v>
      </c>
    </row>
    <row r="9" spans="1:9" ht="20.100000000000001" customHeight="1" x14ac:dyDescent="0.25">
      <c r="A9" s="2" t="s">
        <v>109</v>
      </c>
      <c r="B9" s="2">
        <v>0</v>
      </c>
      <c r="C9" s="2">
        <v>0</v>
      </c>
      <c r="D9" s="2"/>
      <c r="E9" s="2"/>
      <c r="F9" s="2"/>
      <c r="G9" s="2"/>
      <c r="H9" s="2"/>
      <c r="I9" s="8">
        <f>I5*C9</f>
        <v>0</v>
      </c>
    </row>
    <row r="10" spans="1:9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56294.684999999998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x14ac:dyDescent="0.25">
      <c r="A3" s="6">
        <v>44317</v>
      </c>
    </row>
    <row r="4" spans="1:11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1" ht="30" x14ac:dyDescent="0.25">
      <c r="A5" s="1" t="s">
        <v>10</v>
      </c>
      <c r="B5" s="2" t="s">
        <v>11</v>
      </c>
      <c r="C5" s="2"/>
      <c r="D5" s="2" t="s">
        <v>12</v>
      </c>
      <c r="E5" s="2">
        <v>79966</v>
      </c>
      <c r="F5" s="2">
        <v>80465</v>
      </c>
      <c r="G5" s="2">
        <f>F5-E5</f>
        <v>499</v>
      </c>
      <c r="H5" s="2">
        <v>15</v>
      </c>
      <c r="I5" s="2">
        <f>G5*H5</f>
        <v>7485</v>
      </c>
    </row>
    <row r="6" spans="1:11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11" ht="20.100000000000001" customHeight="1" x14ac:dyDescent="0.25">
      <c r="A7" s="2" t="s">
        <v>13</v>
      </c>
      <c r="B7" s="2">
        <f>I5</f>
        <v>7485</v>
      </c>
      <c r="C7" s="2">
        <v>6.9</v>
      </c>
      <c r="D7" s="2"/>
      <c r="E7" s="2"/>
      <c r="F7" s="2"/>
      <c r="G7" s="2"/>
      <c r="H7" s="2"/>
      <c r="I7" s="8">
        <f>B7*C7</f>
        <v>51646.5</v>
      </c>
    </row>
    <row r="8" spans="1:11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4648.1849999999995</v>
      </c>
    </row>
    <row r="9" spans="1:11" ht="20.100000000000001" customHeight="1" x14ac:dyDescent="0.25">
      <c r="A9" s="2" t="s">
        <v>109</v>
      </c>
      <c r="B9" s="2">
        <v>0</v>
      </c>
      <c r="C9" s="2">
        <v>0</v>
      </c>
      <c r="D9" s="2"/>
      <c r="E9" s="2"/>
      <c r="F9" s="2"/>
      <c r="G9" s="2"/>
      <c r="H9" s="2"/>
      <c r="I9" s="8">
        <f>I5*C9</f>
        <v>0</v>
      </c>
    </row>
    <row r="10" spans="1:11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56294.684999999998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x14ac:dyDescent="0.25">
      <c r="A3" s="6">
        <v>44348</v>
      </c>
    </row>
    <row r="4" spans="1:11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1" ht="30" x14ac:dyDescent="0.25">
      <c r="A5" s="1" t="s">
        <v>10</v>
      </c>
      <c r="B5" s="2" t="s">
        <v>11</v>
      </c>
      <c r="C5" s="2"/>
      <c r="D5" s="2" t="s">
        <v>12</v>
      </c>
      <c r="E5" s="2">
        <v>80465</v>
      </c>
      <c r="F5" s="2">
        <v>80966</v>
      </c>
      <c r="G5" s="2">
        <f>F5-E5</f>
        <v>501</v>
      </c>
      <c r="H5" s="2">
        <v>15</v>
      </c>
      <c r="I5" s="2">
        <f>G5*H5</f>
        <v>7515</v>
      </c>
    </row>
    <row r="6" spans="1:11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11" ht="20.100000000000001" customHeight="1" x14ac:dyDescent="0.25">
      <c r="A7" s="2" t="s">
        <v>13</v>
      </c>
      <c r="B7" s="2">
        <f>I5</f>
        <v>7515</v>
      </c>
      <c r="C7" s="2">
        <v>6.9</v>
      </c>
      <c r="D7" s="2"/>
      <c r="E7" s="2"/>
      <c r="F7" s="2"/>
      <c r="G7" s="2"/>
      <c r="H7" s="2"/>
      <c r="I7" s="8">
        <f>B7*C7</f>
        <v>51853.5</v>
      </c>
    </row>
    <row r="8" spans="1:11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4666.8149999999996</v>
      </c>
    </row>
    <row r="9" spans="1:11" ht="20.100000000000001" customHeight="1" x14ac:dyDescent="0.25">
      <c r="A9" s="2" t="s">
        <v>109</v>
      </c>
      <c r="B9" s="2">
        <v>0</v>
      </c>
      <c r="C9" s="2">
        <v>0</v>
      </c>
      <c r="D9" s="2"/>
      <c r="E9" s="2"/>
      <c r="F9" s="2"/>
      <c r="G9" s="2"/>
      <c r="H9" s="2"/>
      <c r="I9" s="8">
        <f>I5*C9</f>
        <v>0</v>
      </c>
    </row>
    <row r="10" spans="1:11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56520.315000000002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x14ac:dyDescent="0.25">
      <c r="A3" s="6">
        <v>44348</v>
      </c>
    </row>
    <row r="4" spans="1:11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1" ht="30" x14ac:dyDescent="0.25">
      <c r="A5" s="1" t="s">
        <v>10</v>
      </c>
      <c r="B5" s="2" t="s">
        <v>11</v>
      </c>
      <c r="C5" s="2"/>
      <c r="D5" s="2" t="s">
        <v>12</v>
      </c>
      <c r="E5" s="2">
        <v>80966</v>
      </c>
      <c r="F5" s="2">
        <v>81404</v>
      </c>
      <c r="G5" s="2">
        <f>F5-E5</f>
        <v>438</v>
      </c>
      <c r="H5" s="2">
        <v>15</v>
      </c>
      <c r="I5" s="2">
        <f>G5*H5</f>
        <v>6570</v>
      </c>
    </row>
    <row r="6" spans="1:11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11" ht="20.100000000000001" customHeight="1" x14ac:dyDescent="0.25">
      <c r="A7" s="2" t="s">
        <v>13</v>
      </c>
      <c r="B7" s="2">
        <f>I5</f>
        <v>6570</v>
      </c>
      <c r="C7" s="2">
        <v>7</v>
      </c>
      <c r="D7" s="2"/>
      <c r="E7" s="2"/>
      <c r="F7" s="2"/>
      <c r="G7" s="2"/>
      <c r="H7" s="2"/>
      <c r="I7" s="8">
        <f>B7*C7</f>
        <v>45990</v>
      </c>
    </row>
    <row r="8" spans="1:11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4139.0999999999995</v>
      </c>
    </row>
    <row r="9" spans="1:11" ht="20.100000000000001" customHeight="1" x14ac:dyDescent="0.25">
      <c r="A9" s="2" t="s">
        <v>109</v>
      </c>
      <c r="B9" s="2"/>
      <c r="C9" s="2">
        <v>-0.38</v>
      </c>
      <c r="D9" s="2"/>
      <c r="E9" s="2"/>
      <c r="F9" s="2"/>
      <c r="G9" s="2"/>
      <c r="H9" s="2"/>
      <c r="I9" s="8">
        <f>I5*C9</f>
        <v>-2496.6</v>
      </c>
    </row>
    <row r="10" spans="1:11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47632.5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x14ac:dyDescent="0.25">
      <c r="A3" s="6">
        <v>44378</v>
      </c>
    </row>
    <row r="4" spans="1:11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1" ht="30" x14ac:dyDescent="0.25">
      <c r="A5" s="1" t="s">
        <v>10</v>
      </c>
      <c r="B5" s="2" t="s">
        <v>11</v>
      </c>
      <c r="C5" s="2"/>
      <c r="D5" s="2" t="s">
        <v>12</v>
      </c>
      <c r="E5" s="2">
        <v>81404</v>
      </c>
      <c r="F5" s="2">
        <v>81880</v>
      </c>
      <c r="G5" s="2">
        <f>F5-E5</f>
        <v>476</v>
      </c>
      <c r="H5" s="2">
        <v>15</v>
      </c>
      <c r="I5" s="2">
        <f>G5*H5</f>
        <v>7140</v>
      </c>
    </row>
    <row r="6" spans="1:11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11" ht="20.100000000000001" customHeight="1" x14ac:dyDescent="0.25">
      <c r="A7" s="2" t="s">
        <v>13</v>
      </c>
      <c r="B7" s="2">
        <f>I5</f>
        <v>7140</v>
      </c>
      <c r="C7" s="2">
        <v>7</v>
      </c>
      <c r="D7" s="2"/>
      <c r="E7" s="2"/>
      <c r="F7" s="2"/>
      <c r="G7" s="2"/>
      <c r="H7" s="2"/>
      <c r="I7" s="8">
        <f>B7*C7</f>
        <v>49980</v>
      </c>
    </row>
    <row r="8" spans="1:11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4498.2</v>
      </c>
    </row>
    <row r="9" spans="1:11" ht="20.100000000000001" customHeight="1" x14ac:dyDescent="0.25">
      <c r="A9" s="2" t="s">
        <v>109</v>
      </c>
      <c r="B9" s="2"/>
      <c r="C9" s="2">
        <v>-0.38</v>
      </c>
      <c r="D9" s="2"/>
      <c r="E9" s="2"/>
      <c r="F9" s="2"/>
      <c r="G9" s="2"/>
      <c r="H9" s="2"/>
      <c r="I9" s="8">
        <f>I5*C9</f>
        <v>-2713.2</v>
      </c>
    </row>
    <row r="10" spans="1:11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51765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x14ac:dyDescent="0.25">
      <c r="A3" s="6">
        <v>44409</v>
      </c>
    </row>
    <row r="4" spans="1:11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1" ht="30" x14ac:dyDescent="0.25">
      <c r="A5" s="1" t="s">
        <v>10</v>
      </c>
      <c r="B5" s="2" t="s">
        <v>11</v>
      </c>
      <c r="C5" s="2"/>
      <c r="D5" s="2" t="s">
        <v>12</v>
      </c>
      <c r="E5" s="2">
        <v>81880</v>
      </c>
      <c r="F5" s="2">
        <v>82333</v>
      </c>
      <c r="G5" s="2">
        <f>F5-E5</f>
        <v>453</v>
      </c>
      <c r="H5" s="2">
        <v>15</v>
      </c>
      <c r="I5" s="2">
        <f>G5*H5</f>
        <v>6795</v>
      </c>
    </row>
    <row r="6" spans="1:11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11" ht="20.100000000000001" customHeight="1" x14ac:dyDescent="0.25">
      <c r="A7" s="2" t="s">
        <v>13</v>
      </c>
      <c r="B7" s="2">
        <f>I5</f>
        <v>6795</v>
      </c>
      <c r="C7" s="2">
        <v>7</v>
      </c>
      <c r="D7" s="2"/>
      <c r="E7" s="2"/>
      <c r="F7" s="2"/>
      <c r="G7" s="2"/>
      <c r="H7" s="2"/>
      <c r="I7" s="8">
        <f>B7*C7</f>
        <v>47565</v>
      </c>
    </row>
    <row r="8" spans="1:11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4280.8499999999995</v>
      </c>
    </row>
    <row r="9" spans="1:11" ht="20.100000000000001" customHeight="1" x14ac:dyDescent="0.25">
      <c r="A9" s="2" t="s">
        <v>109</v>
      </c>
      <c r="B9" s="2"/>
      <c r="C9" s="2">
        <v>-0.38</v>
      </c>
      <c r="D9" s="2"/>
      <c r="E9" s="2"/>
      <c r="F9" s="2"/>
      <c r="G9" s="2"/>
      <c r="H9" s="2"/>
      <c r="I9" s="8">
        <f>I5*C9</f>
        <v>-2582.1</v>
      </c>
    </row>
    <row r="10" spans="1:11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49263.75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16" sqref="I1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x14ac:dyDescent="0.25">
      <c r="A3" s="6">
        <v>44409</v>
      </c>
    </row>
    <row r="4" spans="1:11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1" ht="30" x14ac:dyDescent="0.25">
      <c r="A5" s="1" t="s">
        <v>10</v>
      </c>
      <c r="B5" s="2" t="s">
        <v>11</v>
      </c>
      <c r="C5" s="2"/>
      <c r="D5" s="2" t="s">
        <v>12</v>
      </c>
      <c r="E5" s="2"/>
      <c r="F5" s="2">
        <v>82333</v>
      </c>
      <c r="G5" s="2">
        <f>F5-E5</f>
        <v>82333</v>
      </c>
      <c r="H5" s="2">
        <v>15</v>
      </c>
      <c r="I5" s="2">
        <f>G5*H5</f>
        <v>1234995</v>
      </c>
    </row>
    <row r="6" spans="1:11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11" ht="20.100000000000001" customHeight="1" x14ac:dyDescent="0.25">
      <c r="A7" s="2" t="s">
        <v>13</v>
      </c>
      <c r="B7" s="2">
        <f>I5</f>
        <v>1234995</v>
      </c>
      <c r="C7" s="2">
        <v>7</v>
      </c>
      <c r="D7" s="2"/>
      <c r="E7" s="2"/>
      <c r="F7" s="2"/>
      <c r="G7" s="2"/>
      <c r="H7" s="2"/>
      <c r="I7" s="8">
        <f>B7*C7</f>
        <v>8644965</v>
      </c>
    </row>
    <row r="8" spans="1:11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778046.85</v>
      </c>
    </row>
    <row r="9" spans="1:11" ht="20.100000000000001" customHeight="1" x14ac:dyDescent="0.25">
      <c r="A9" s="2" t="s">
        <v>109</v>
      </c>
      <c r="B9" s="2"/>
      <c r="C9" s="2">
        <v>-0.38</v>
      </c>
      <c r="D9" s="2"/>
      <c r="E9" s="2"/>
      <c r="F9" s="2"/>
      <c r="G9" s="2"/>
      <c r="H9" s="2"/>
      <c r="I9" s="8">
        <f>I5*C9</f>
        <v>-469298.1</v>
      </c>
    </row>
    <row r="10" spans="1:11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8953713.75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25" customWidth="1"/>
    <col min="3" max="3" width="12.7109375" customWidth="1"/>
    <col min="8" max="8" width="12.42578125" customWidth="1"/>
    <col min="9" max="9" width="16.5703125" customWidth="1"/>
  </cols>
  <sheetData>
    <row r="2" spans="2:9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5">
      <c r="C3" s="23" t="s">
        <v>0</v>
      </c>
      <c r="D3" s="23"/>
      <c r="E3" s="23"/>
      <c r="F3" s="23"/>
      <c r="G3" s="23"/>
      <c r="H3" s="23"/>
    </row>
    <row r="4" spans="2:9" x14ac:dyDescent="0.25">
      <c r="B4" s="6">
        <v>42005</v>
      </c>
    </row>
    <row r="5" spans="2:9" ht="33" customHeight="1" x14ac:dyDescent="0.25"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9" x14ac:dyDescent="0.25">
      <c r="B6" s="1" t="s">
        <v>10</v>
      </c>
      <c r="C6" s="2" t="s">
        <v>11</v>
      </c>
      <c r="D6" s="2" t="s">
        <v>12</v>
      </c>
      <c r="E6" s="2">
        <v>47506</v>
      </c>
      <c r="F6" s="2">
        <v>47947</v>
      </c>
      <c r="G6" s="2">
        <f>F6-E6</f>
        <v>441</v>
      </c>
      <c r="H6" s="2">
        <v>15</v>
      </c>
      <c r="I6" s="2">
        <f>G6*H6</f>
        <v>6615</v>
      </c>
    </row>
    <row r="7" spans="2:9" ht="18" customHeight="1" x14ac:dyDescent="0.25">
      <c r="B7" s="2" t="s">
        <v>13</v>
      </c>
      <c r="C7" s="2" t="s">
        <v>93</v>
      </c>
      <c r="D7" s="2"/>
      <c r="E7" s="2"/>
      <c r="F7" s="2"/>
      <c r="G7" s="2"/>
      <c r="H7" s="2"/>
      <c r="I7" s="2">
        <f>I6*5.3</f>
        <v>35059.5</v>
      </c>
    </row>
    <row r="8" spans="2:9" ht="18" customHeight="1" x14ac:dyDescent="0.25">
      <c r="B8" s="2" t="s">
        <v>14</v>
      </c>
      <c r="C8" s="2"/>
      <c r="D8" s="2"/>
      <c r="E8" s="2"/>
      <c r="F8" s="2"/>
      <c r="G8" s="2"/>
      <c r="H8" s="2"/>
      <c r="I8" s="2"/>
    </row>
    <row r="9" spans="2:9" ht="18" customHeight="1" x14ac:dyDescent="0.25">
      <c r="B9" s="2" t="s">
        <v>15</v>
      </c>
      <c r="C9" s="2"/>
      <c r="D9" s="2"/>
      <c r="E9" s="2"/>
      <c r="F9" s="2"/>
      <c r="G9" s="2"/>
      <c r="H9" s="2"/>
      <c r="I9" s="2">
        <f>I7*6%</f>
        <v>2103.5699999999997</v>
      </c>
    </row>
    <row r="10" spans="2:9" s="4" customFormat="1" ht="18" customHeight="1" x14ac:dyDescent="0.25">
      <c r="B10" s="3" t="s">
        <v>16</v>
      </c>
      <c r="C10" s="3"/>
      <c r="D10" s="3"/>
      <c r="E10" s="3"/>
      <c r="F10" s="3"/>
      <c r="G10" s="3"/>
      <c r="H10" s="3"/>
      <c r="I10" s="3">
        <f>I7+I9</f>
        <v>37163.07</v>
      </c>
    </row>
    <row r="11" spans="2:9" ht="18" customHeight="1" x14ac:dyDescent="0.25"/>
  </sheetData>
  <mergeCells count="2">
    <mergeCell ref="B2:I2"/>
    <mergeCell ref="C3:H3"/>
  </mergeCells>
  <pageMargins left="0.7" right="0.7" top="0.75" bottom="0.75" header="0.3" footer="0.3"/>
  <pageSetup paperSize="9" orientation="landscape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10" sqref="I10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x14ac:dyDescent="0.25">
      <c r="A3" s="6">
        <v>44440</v>
      </c>
    </row>
    <row r="4" spans="1:11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1" ht="30" x14ac:dyDescent="0.25">
      <c r="A5" s="1" t="s">
        <v>10</v>
      </c>
      <c r="B5" s="2" t="s">
        <v>11</v>
      </c>
      <c r="C5" s="2"/>
      <c r="D5" s="2" t="s">
        <v>12</v>
      </c>
      <c r="E5" s="2">
        <v>82333</v>
      </c>
      <c r="F5" s="2">
        <v>82785</v>
      </c>
      <c r="G5" s="2">
        <f>F5-E5</f>
        <v>452</v>
      </c>
      <c r="H5" s="2">
        <v>15</v>
      </c>
      <c r="I5" s="2">
        <f>G5*H5</f>
        <v>6780</v>
      </c>
    </row>
    <row r="6" spans="1:11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11" ht="20.100000000000001" customHeight="1" x14ac:dyDescent="0.25">
      <c r="A7" s="2" t="s">
        <v>13</v>
      </c>
      <c r="B7" s="2">
        <f>I5</f>
        <v>6780</v>
      </c>
      <c r="C7" s="2">
        <v>7</v>
      </c>
      <c r="D7" s="2"/>
      <c r="E7" s="2"/>
      <c r="F7" s="2"/>
      <c r="G7" s="2"/>
      <c r="H7" s="2"/>
      <c r="I7" s="8">
        <f>B7*C7</f>
        <v>47460</v>
      </c>
    </row>
    <row r="8" spans="1:11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4271.3999999999996</v>
      </c>
    </row>
    <row r="9" spans="1:11" ht="20.100000000000001" customHeight="1" x14ac:dyDescent="0.25">
      <c r="A9" s="2" t="s">
        <v>109</v>
      </c>
      <c r="B9" s="2"/>
      <c r="C9" s="2">
        <v>-0.06</v>
      </c>
      <c r="D9" s="2"/>
      <c r="E9" s="2"/>
      <c r="F9" s="2"/>
      <c r="G9" s="2"/>
      <c r="H9" s="2"/>
      <c r="I9" s="8">
        <f>I5*C9</f>
        <v>-406.8</v>
      </c>
    </row>
    <row r="10" spans="1:11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51324.6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XFD1048576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x14ac:dyDescent="0.25">
      <c r="A3" s="6">
        <v>44501</v>
      </c>
    </row>
    <row r="4" spans="1:11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1" ht="30" x14ac:dyDescent="0.25">
      <c r="A5" s="1" t="s">
        <v>10</v>
      </c>
      <c r="B5" s="2" t="s">
        <v>11</v>
      </c>
      <c r="C5" s="2"/>
      <c r="D5" s="2" t="s">
        <v>12</v>
      </c>
      <c r="E5" s="2">
        <v>83268</v>
      </c>
      <c r="F5" s="2">
        <v>83682</v>
      </c>
      <c r="G5" s="2">
        <f>F5-E5</f>
        <v>414</v>
      </c>
      <c r="H5" s="2">
        <v>15</v>
      </c>
      <c r="I5" s="2">
        <f>G5*H5</f>
        <v>6210</v>
      </c>
    </row>
    <row r="6" spans="1:11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11" ht="20.100000000000001" customHeight="1" x14ac:dyDescent="0.25">
      <c r="A7" s="2" t="s">
        <v>13</v>
      </c>
      <c r="B7" s="2">
        <f>I5</f>
        <v>6210</v>
      </c>
      <c r="C7" s="2">
        <v>7</v>
      </c>
      <c r="D7" s="2"/>
      <c r="E7" s="2"/>
      <c r="F7" s="2"/>
      <c r="G7" s="2"/>
      <c r="H7" s="2"/>
      <c r="I7" s="8">
        <f>B7*C7</f>
        <v>43470</v>
      </c>
    </row>
    <row r="8" spans="1:11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3912.2999999999997</v>
      </c>
    </row>
    <row r="9" spans="1:11" ht="20.100000000000001" customHeight="1" x14ac:dyDescent="0.25">
      <c r="A9" s="2" t="s">
        <v>109</v>
      </c>
      <c r="B9" s="2"/>
      <c r="C9" s="2">
        <v>-0.06</v>
      </c>
      <c r="D9" s="2"/>
      <c r="E9" s="2"/>
      <c r="F9" s="2"/>
      <c r="G9" s="2"/>
      <c r="H9" s="2"/>
      <c r="I9" s="8">
        <f>I5*C9</f>
        <v>-372.59999999999997</v>
      </c>
    </row>
    <row r="10" spans="1:11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47009.700000000004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P13" sqref="P13"/>
    </sheetView>
  </sheetViews>
  <sheetFormatPr defaultRowHeight="15" x14ac:dyDescent="0.25"/>
  <cols>
    <col min="1" max="1" width="14.42578125" customWidth="1"/>
    <col min="2" max="2" width="10.42578125" customWidth="1"/>
    <col min="9" max="9" width="10.570312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x14ac:dyDescent="0.25">
      <c r="A3" s="6">
        <v>44531</v>
      </c>
    </row>
    <row r="4" spans="1:11" ht="45" x14ac:dyDescent="0.25">
      <c r="A4" s="1" t="s">
        <v>2</v>
      </c>
      <c r="B4" s="2" t="s">
        <v>3</v>
      </c>
      <c r="C4" s="2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1" ht="30" x14ac:dyDescent="0.25">
      <c r="A5" s="1" t="s">
        <v>10</v>
      </c>
      <c r="B5" s="2" t="s">
        <v>11</v>
      </c>
      <c r="C5" s="2"/>
      <c r="D5" s="2" t="s">
        <v>12</v>
      </c>
      <c r="E5" s="2">
        <v>83682</v>
      </c>
      <c r="F5" s="2">
        <v>84097</v>
      </c>
      <c r="G5" s="2">
        <f>F5-E5</f>
        <v>415</v>
      </c>
      <c r="H5" s="2">
        <v>15</v>
      </c>
      <c r="I5" s="2">
        <f>G5*H5</f>
        <v>6225</v>
      </c>
    </row>
    <row r="6" spans="1:11" ht="29.25" customHeight="1" x14ac:dyDescent="0.25">
      <c r="A6" s="27"/>
      <c r="B6" s="28"/>
      <c r="C6" s="28"/>
      <c r="D6" s="28"/>
      <c r="E6" s="28"/>
      <c r="F6" s="28"/>
      <c r="G6" s="28"/>
      <c r="H6" s="28"/>
      <c r="I6" s="29"/>
    </row>
    <row r="7" spans="1:11" ht="20.100000000000001" customHeight="1" x14ac:dyDescent="0.25">
      <c r="A7" s="2" t="s">
        <v>13</v>
      </c>
      <c r="B7" s="2">
        <f>I5</f>
        <v>6225</v>
      </c>
      <c r="C7" s="2">
        <v>7</v>
      </c>
      <c r="D7" s="2"/>
      <c r="E7" s="2"/>
      <c r="F7" s="2"/>
      <c r="G7" s="2"/>
      <c r="H7" s="2"/>
      <c r="I7" s="8">
        <f>B7*C7</f>
        <v>43575</v>
      </c>
    </row>
    <row r="8" spans="1:11" ht="20.100000000000001" customHeight="1" x14ac:dyDescent="0.25">
      <c r="A8" s="2" t="s">
        <v>108</v>
      </c>
      <c r="B8" s="2"/>
      <c r="C8" s="2"/>
      <c r="D8" s="2"/>
      <c r="E8" s="2"/>
      <c r="F8" s="2"/>
      <c r="G8" s="2"/>
      <c r="H8" s="2"/>
      <c r="I8" s="8">
        <f>I7*9%</f>
        <v>3921.75</v>
      </c>
    </row>
    <row r="9" spans="1:11" ht="20.100000000000001" customHeight="1" x14ac:dyDescent="0.25">
      <c r="A9" s="2" t="s">
        <v>109</v>
      </c>
      <c r="B9" s="2"/>
      <c r="C9" s="2"/>
      <c r="D9" s="2"/>
      <c r="E9" s="2"/>
      <c r="F9" s="2"/>
      <c r="G9" s="2"/>
      <c r="H9" s="2"/>
      <c r="I9" s="8">
        <f>I5*C9</f>
        <v>0</v>
      </c>
    </row>
    <row r="10" spans="1:11" ht="20.100000000000001" customHeight="1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9">
        <f>SUM(I7:I9)</f>
        <v>47496.75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23" sqref="I23"/>
    </sheetView>
  </sheetViews>
  <sheetFormatPr defaultRowHeight="15" x14ac:dyDescent="0.25"/>
  <cols>
    <col min="1" max="9" width="14.710937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ht="15.75" x14ac:dyDescent="0.25">
      <c r="A3" s="14">
        <v>44805</v>
      </c>
      <c r="B3" s="15"/>
      <c r="C3" s="15"/>
      <c r="D3" s="15"/>
      <c r="E3" s="15"/>
      <c r="F3" s="15"/>
      <c r="G3" s="15"/>
      <c r="H3" s="15"/>
      <c r="I3" s="15"/>
    </row>
    <row r="4" spans="1:11" ht="47.25" x14ac:dyDescent="0.25">
      <c r="A4" s="16" t="s">
        <v>2</v>
      </c>
      <c r="B4" s="17" t="s">
        <v>3</v>
      </c>
      <c r="C4" s="17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</row>
    <row r="5" spans="1:11" ht="56.25" x14ac:dyDescent="0.3">
      <c r="A5" s="18" t="s">
        <v>10</v>
      </c>
      <c r="B5" s="19" t="s">
        <v>11</v>
      </c>
      <c r="C5" s="19"/>
      <c r="D5" s="19" t="s">
        <v>12</v>
      </c>
      <c r="E5" s="19">
        <v>87089</v>
      </c>
      <c r="F5" s="19">
        <v>87534</v>
      </c>
      <c r="G5" s="19">
        <f>F5-E5</f>
        <v>445</v>
      </c>
      <c r="H5" s="19">
        <v>15</v>
      </c>
      <c r="I5" s="19">
        <f>G5*H5</f>
        <v>6675</v>
      </c>
    </row>
    <row r="6" spans="1:11" ht="29.25" customHeight="1" x14ac:dyDescent="0.25">
      <c r="A6" s="31"/>
      <c r="B6" s="32"/>
      <c r="C6" s="32"/>
      <c r="D6" s="32"/>
      <c r="E6" s="32"/>
      <c r="F6" s="32"/>
      <c r="G6" s="32"/>
      <c r="H6" s="32"/>
      <c r="I6" s="33"/>
    </row>
    <row r="7" spans="1:11" ht="20.100000000000001" customHeight="1" x14ac:dyDescent="0.3">
      <c r="A7" s="19" t="s">
        <v>13</v>
      </c>
      <c r="B7" s="19">
        <f>I5</f>
        <v>6675</v>
      </c>
      <c r="C7" s="19">
        <v>7</v>
      </c>
      <c r="D7" s="19"/>
      <c r="E7" s="19"/>
      <c r="F7" s="19"/>
      <c r="G7" s="19"/>
      <c r="H7" s="19"/>
      <c r="I7" s="20">
        <f>B7*C7</f>
        <v>46725</v>
      </c>
    </row>
    <row r="8" spans="1:11" ht="20.100000000000001" customHeight="1" x14ac:dyDescent="0.3">
      <c r="A8" s="19" t="s">
        <v>108</v>
      </c>
      <c r="B8" s="19"/>
      <c r="C8" s="19"/>
      <c r="D8" s="19"/>
      <c r="E8" s="19"/>
      <c r="F8" s="19"/>
      <c r="G8" s="19"/>
      <c r="H8" s="19"/>
      <c r="I8" s="20">
        <f>I7*9%</f>
        <v>4205.25</v>
      </c>
    </row>
    <row r="9" spans="1:11" ht="20.100000000000001" customHeight="1" x14ac:dyDescent="0.3">
      <c r="A9" s="19" t="s">
        <v>109</v>
      </c>
      <c r="B9" s="19">
        <v>6675</v>
      </c>
      <c r="C9" s="19">
        <v>0.19</v>
      </c>
      <c r="D9" s="19"/>
      <c r="E9" s="19"/>
      <c r="F9" s="19"/>
      <c r="G9" s="19"/>
      <c r="H9" s="19"/>
      <c r="I9" s="20">
        <f>I5*C9</f>
        <v>1268.25</v>
      </c>
    </row>
    <row r="10" spans="1:11" ht="20.100000000000001" customHeight="1" x14ac:dyDescent="0.3">
      <c r="A10" s="21" t="s">
        <v>16</v>
      </c>
      <c r="B10" s="21"/>
      <c r="C10" s="21"/>
      <c r="D10" s="21"/>
      <c r="E10" s="21"/>
      <c r="F10" s="21"/>
      <c r="G10" s="21"/>
      <c r="H10" s="21"/>
      <c r="I10" s="22">
        <f>SUM(I7:I9)</f>
        <v>52198.5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horizontalDpi="300" verticalDpi="30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18" sqref="I18"/>
    </sheetView>
  </sheetViews>
  <sheetFormatPr defaultRowHeight="15" x14ac:dyDescent="0.25"/>
  <cols>
    <col min="1" max="9" width="14.710937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ht="15.75" x14ac:dyDescent="0.25">
      <c r="A3" s="14">
        <v>44835</v>
      </c>
      <c r="B3" s="15"/>
      <c r="C3" s="15"/>
      <c r="D3" s="15"/>
      <c r="E3" s="15"/>
      <c r="F3" s="15"/>
      <c r="G3" s="15"/>
      <c r="H3" s="15"/>
      <c r="I3" s="15"/>
    </row>
    <row r="4" spans="1:11" ht="47.25" x14ac:dyDescent="0.25">
      <c r="A4" s="16" t="s">
        <v>2</v>
      </c>
      <c r="B4" s="17" t="s">
        <v>3</v>
      </c>
      <c r="C4" s="17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</row>
    <row r="5" spans="1:11" ht="56.25" x14ac:dyDescent="0.3">
      <c r="A5" s="18" t="s">
        <v>10</v>
      </c>
      <c r="B5" s="19" t="s">
        <v>11</v>
      </c>
      <c r="C5" s="19"/>
      <c r="D5" s="19" t="s">
        <v>12</v>
      </c>
      <c r="E5" s="19">
        <v>87534</v>
      </c>
      <c r="F5" s="19">
        <v>87990</v>
      </c>
      <c r="G5" s="19">
        <f>F5-E5</f>
        <v>456</v>
      </c>
      <c r="H5" s="19">
        <v>15</v>
      </c>
      <c r="I5" s="19">
        <f>G5*H5</f>
        <v>6840</v>
      </c>
    </row>
    <row r="6" spans="1:11" ht="29.25" customHeight="1" x14ac:dyDescent="0.25">
      <c r="A6" s="31"/>
      <c r="B6" s="32"/>
      <c r="C6" s="32"/>
      <c r="D6" s="32"/>
      <c r="E6" s="32"/>
      <c r="F6" s="32"/>
      <c r="G6" s="32"/>
      <c r="H6" s="32"/>
      <c r="I6" s="33"/>
    </row>
    <row r="7" spans="1:11" ht="20.100000000000001" customHeight="1" x14ac:dyDescent="0.3">
      <c r="A7" s="19" t="s">
        <v>13</v>
      </c>
      <c r="B7" s="19">
        <f>I5</f>
        <v>6840</v>
      </c>
      <c r="C7" s="19">
        <v>7.05</v>
      </c>
      <c r="D7" s="19"/>
      <c r="E7" s="19"/>
      <c r="F7" s="19"/>
      <c r="G7" s="19"/>
      <c r="H7" s="19"/>
      <c r="I7" s="20">
        <f>B7*C7</f>
        <v>48222</v>
      </c>
    </row>
    <row r="8" spans="1:11" ht="20.100000000000001" customHeight="1" x14ac:dyDescent="0.3">
      <c r="A8" s="19" t="s">
        <v>108</v>
      </c>
      <c r="B8" s="19"/>
      <c r="C8" s="19"/>
      <c r="D8" s="19"/>
      <c r="E8" s="19"/>
      <c r="F8" s="19"/>
      <c r="G8" s="19"/>
      <c r="H8" s="19"/>
      <c r="I8" s="20">
        <f>I7*9%</f>
        <v>4339.9799999999996</v>
      </c>
    </row>
    <row r="9" spans="1:11" ht="20.100000000000001" customHeight="1" x14ac:dyDescent="0.3">
      <c r="A9" s="19" t="s">
        <v>109</v>
      </c>
      <c r="B9" s="19">
        <v>6840</v>
      </c>
      <c r="C9" s="19">
        <v>0.53</v>
      </c>
      <c r="D9" s="19"/>
      <c r="E9" s="19"/>
      <c r="F9" s="19"/>
      <c r="G9" s="19"/>
      <c r="H9" s="19"/>
      <c r="I9" s="20">
        <f>I5*C9</f>
        <v>3625.2000000000003</v>
      </c>
    </row>
    <row r="10" spans="1:11" ht="20.100000000000001" customHeight="1" x14ac:dyDescent="0.3">
      <c r="A10" s="21" t="s">
        <v>16</v>
      </c>
      <c r="B10" s="21"/>
      <c r="C10" s="21"/>
      <c r="D10" s="21"/>
      <c r="E10" s="21"/>
      <c r="F10" s="21"/>
      <c r="G10" s="21"/>
      <c r="H10" s="21"/>
      <c r="I10" s="22">
        <f>SUM(I7:I9)</f>
        <v>56187.179999999993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horizontalDpi="300" verticalDpi="30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5" sqref="F5"/>
    </sheetView>
  </sheetViews>
  <sheetFormatPr defaultRowHeight="15" x14ac:dyDescent="0.25"/>
  <cols>
    <col min="1" max="9" width="14.710937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ht="15.75" x14ac:dyDescent="0.25">
      <c r="A3" s="14">
        <v>44866</v>
      </c>
      <c r="B3" s="15"/>
      <c r="C3" s="15"/>
      <c r="D3" s="15"/>
      <c r="E3" s="15"/>
      <c r="F3" s="15"/>
      <c r="G3" s="15"/>
      <c r="H3" s="15"/>
      <c r="I3" s="15"/>
    </row>
    <row r="4" spans="1:11" ht="47.25" x14ac:dyDescent="0.25">
      <c r="A4" s="16" t="s">
        <v>2</v>
      </c>
      <c r="B4" s="17" t="s">
        <v>3</v>
      </c>
      <c r="C4" s="17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</row>
    <row r="5" spans="1:11" ht="56.25" x14ac:dyDescent="0.3">
      <c r="A5" s="18" t="s">
        <v>10</v>
      </c>
      <c r="B5" s="19" t="s">
        <v>11</v>
      </c>
      <c r="C5" s="19"/>
      <c r="D5" s="19" t="s">
        <v>12</v>
      </c>
      <c r="E5" s="19">
        <v>87990</v>
      </c>
      <c r="F5" s="19">
        <v>88426</v>
      </c>
      <c r="G5" s="19">
        <f>F5-E5</f>
        <v>436</v>
      </c>
      <c r="H5" s="19">
        <v>15</v>
      </c>
      <c r="I5" s="19">
        <f>G5*H5</f>
        <v>6540</v>
      </c>
    </row>
    <row r="6" spans="1:11" ht="29.25" customHeight="1" x14ac:dyDescent="0.25">
      <c r="A6" s="31"/>
      <c r="B6" s="32"/>
      <c r="C6" s="32"/>
      <c r="D6" s="32"/>
      <c r="E6" s="32"/>
      <c r="F6" s="32"/>
      <c r="G6" s="32"/>
      <c r="H6" s="32"/>
      <c r="I6" s="33"/>
    </row>
    <row r="7" spans="1:11" ht="20.100000000000001" customHeight="1" x14ac:dyDescent="0.3">
      <c r="A7" s="19" t="s">
        <v>13</v>
      </c>
      <c r="B7" s="19">
        <f>I5</f>
        <v>6540</v>
      </c>
      <c r="C7" s="19">
        <v>7.05</v>
      </c>
      <c r="D7" s="19"/>
      <c r="E7" s="19"/>
      <c r="F7" s="19"/>
      <c r="G7" s="19"/>
      <c r="H7" s="19"/>
      <c r="I7" s="20">
        <f>B7*C7</f>
        <v>46107</v>
      </c>
    </row>
    <row r="8" spans="1:11" ht="20.100000000000001" customHeight="1" x14ac:dyDescent="0.3">
      <c r="A8" s="19" t="s">
        <v>108</v>
      </c>
      <c r="B8" s="19"/>
      <c r="C8" s="19"/>
      <c r="D8" s="19"/>
      <c r="E8" s="19"/>
      <c r="F8" s="19"/>
      <c r="G8" s="19"/>
      <c r="H8" s="19"/>
      <c r="I8" s="20">
        <f>I7*9%</f>
        <v>4149.63</v>
      </c>
    </row>
    <row r="9" spans="1:11" ht="20.100000000000001" customHeight="1" x14ac:dyDescent="0.3">
      <c r="A9" s="19" t="s">
        <v>109</v>
      </c>
      <c r="B9" s="19">
        <f>B7</f>
        <v>6540</v>
      </c>
      <c r="C9" s="19">
        <v>0.53</v>
      </c>
      <c r="D9" s="19"/>
      <c r="E9" s="19"/>
      <c r="F9" s="19"/>
      <c r="G9" s="19"/>
      <c r="H9" s="19"/>
      <c r="I9" s="20">
        <f>I5*C9</f>
        <v>3466.2000000000003</v>
      </c>
    </row>
    <row r="10" spans="1:11" ht="20.100000000000001" customHeight="1" x14ac:dyDescent="0.3">
      <c r="A10" s="21" t="s">
        <v>16</v>
      </c>
      <c r="B10" s="21"/>
      <c r="C10" s="21"/>
      <c r="D10" s="21"/>
      <c r="E10" s="21"/>
      <c r="F10" s="21"/>
      <c r="G10" s="21"/>
      <c r="H10" s="21"/>
      <c r="I10" s="22">
        <f>SUM(I7:I9)</f>
        <v>53722.829999999994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horizontalDpi="300" verticalDpi="30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XFD1048576"/>
    </sheetView>
  </sheetViews>
  <sheetFormatPr defaultRowHeight="15" x14ac:dyDescent="0.25"/>
  <cols>
    <col min="1" max="9" width="14.710937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ht="15.75" x14ac:dyDescent="0.25">
      <c r="A3" s="14">
        <v>44896</v>
      </c>
      <c r="B3" s="15"/>
      <c r="C3" s="15"/>
      <c r="D3" s="15"/>
      <c r="E3" s="15"/>
      <c r="F3" s="15"/>
      <c r="G3" s="15"/>
      <c r="H3" s="15"/>
      <c r="I3" s="15"/>
    </row>
    <row r="4" spans="1:11" ht="47.25" x14ac:dyDescent="0.25">
      <c r="A4" s="16" t="s">
        <v>2</v>
      </c>
      <c r="B4" s="17" t="s">
        <v>3</v>
      </c>
      <c r="C4" s="17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</row>
    <row r="5" spans="1:11" ht="56.25" x14ac:dyDescent="0.3">
      <c r="A5" s="18" t="s">
        <v>10</v>
      </c>
      <c r="B5" s="19" t="s">
        <v>11</v>
      </c>
      <c r="C5" s="19"/>
      <c r="D5" s="19" t="s">
        <v>12</v>
      </c>
      <c r="E5" s="19">
        <v>88426</v>
      </c>
      <c r="F5" s="19">
        <v>88830</v>
      </c>
      <c r="G5" s="19">
        <f>F5-E5</f>
        <v>404</v>
      </c>
      <c r="H5" s="19">
        <v>15</v>
      </c>
      <c r="I5" s="19">
        <f>G5*H5</f>
        <v>6060</v>
      </c>
    </row>
    <row r="6" spans="1:11" ht="29.25" customHeight="1" x14ac:dyDescent="0.25">
      <c r="A6" s="31"/>
      <c r="B6" s="32"/>
      <c r="C6" s="32"/>
      <c r="D6" s="32"/>
      <c r="E6" s="32"/>
      <c r="F6" s="32"/>
      <c r="G6" s="32"/>
      <c r="H6" s="32"/>
      <c r="I6" s="33"/>
    </row>
    <row r="7" spans="1:11" ht="20.100000000000001" customHeight="1" x14ac:dyDescent="0.3">
      <c r="A7" s="19" t="s">
        <v>13</v>
      </c>
      <c r="B7" s="19">
        <f>I5</f>
        <v>6060</v>
      </c>
      <c r="C7" s="19">
        <v>7.05</v>
      </c>
      <c r="D7" s="19"/>
      <c r="E7" s="19"/>
      <c r="F7" s="19"/>
      <c r="G7" s="19"/>
      <c r="H7" s="19"/>
      <c r="I7" s="20">
        <f>B7*C7</f>
        <v>42723</v>
      </c>
    </row>
    <row r="8" spans="1:11" ht="20.100000000000001" customHeight="1" x14ac:dyDescent="0.3">
      <c r="A8" s="19" t="s">
        <v>108</v>
      </c>
      <c r="B8" s="19"/>
      <c r="C8" s="19"/>
      <c r="D8" s="19"/>
      <c r="E8" s="19"/>
      <c r="F8" s="19"/>
      <c r="G8" s="19"/>
      <c r="H8" s="19"/>
      <c r="I8" s="20">
        <f>I7*9%</f>
        <v>3845.0699999999997</v>
      </c>
    </row>
    <row r="9" spans="1:11" ht="20.100000000000001" customHeight="1" x14ac:dyDescent="0.3">
      <c r="A9" s="19" t="s">
        <v>109</v>
      </c>
      <c r="B9" s="19">
        <f>B7</f>
        <v>6060</v>
      </c>
      <c r="C9" s="19">
        <v>0.53</v>
      </c>
      <c r="D9" s="19"/>
      <c r="E9" s="19"/>
      <c r="F9" s="19"/>
      <c r="G9" s="19"/>
      <c r="H9" s="19"/>
      <c r="I9" s="20">
        <f>I5*C9</f>
        <v>3211.8</v>
      </c>
    </row>
    <row r="10" spans="1:11" ht="20.100000000000001" customHeight="1" x14ac:dyDescent="0.3">
      <c r="A10" s="21" t="s">
        <v>16</v>
      </c>
      <c r="B10" s="21"/>
      <c r="C10" s="21"/>
      <c r="D10" s="21"/>
      <c r="E10" s="21"/>
      <c r="F10" s="21"/>
      <c r="G10" s="21"/>
      <c r="H10" s="21"/>
      <c r="I10" s="22">
        <f>SUM(I7:I9)</f>
        <v>49779.87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horizontalDpi="300" verticalDpi="30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L15" sqref="L15"/>
    </sheetView>
  </sheetViews>
  <sheetFormatPr defaultRowHeight="15" x14ac:dyDescent="0.25"/>
  <cols>
    <col min="1" max="9" width="14.7109375" customWidth="1"/>
  </cols>
  <sheetData>
    <row r="1" spans="1:1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B2" s="23" t="s">
        <v>0</v>
      </c>
      <c r="C2" s="23"/>
      <c r="D2" s="23"/>
      <c r="E2" s="23"/>
      <c r="F2" s="23"/>
      <c r="G2" s="23"/>
      <c r="H2" s="23"/>
    </row>
    <row r="3" spans="1:11" ht="15.75" x14ac:dyDescent="0.25">
      <c r="A3" s="14">
        <v>44927</v>
      </c>
      <c r="B3" s="15"/>
      <c r="C3" s="15"/>
      <c r="D3" s="15"/>
      <c r="E3" s="15"/>
      <c r="F3" s="15"/>
      <c r="G3" s="15"/>
      <c r="H3" s="15"/>
      <c r="I3" s="15"/>
    </row>
    <row r="4" spans="1:11" ht="47.25" x14ac:dyDescent="0.25">
      <c r="A4" s="16" t="s">
        <v>2</v>
      </c>
      <c r="B4" s="17" t="s">
        <v>3</v>
      </c>
      <c r="C4" s="17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</row>
    <row r="5" spans="1:11" ht="56.25" x14ac:dyDescent="0.3">
      <c r="A5" s="18" t="s">
        <v>10</v>
      </c>
      <c r="B5" s="19" t="s">
        <v>11</v>
      </c>
      <c r="C5" s="19"/>
      <c r="D5" s="19" t="s">
        <v>12</v>
      </c>
      <c r="E5" s="19">
        <v>88830</v>
      </c>
      <c r="F5" s="19">
        <v>89217</v>
      </c>
      <c r="G5" s="19">
        <f>F5-E5</f>
        <v>387</v>
      </c>
      <c r="H5" s="19">
        <v>15</v>
      </c>
      <c r="I5" s="19">
        <f>G5*H5</f>
        <v>5805</v>
      </c>
    </row>
    <row r="6" spans="1:11" ht="29.25" customHeight="1" x14ac:dyDescent="0.25">
      <c r="A6" s="31"/>
      <c r="B6" s="32"/>
      <c r="C6" s="32"/>
      <c r="D6" s="32"/>
      <c r="E6" s="32"/>
      <c r="F6" s="32"/>
      <c r="G6" s="32"/>
      <c r="H6" s="32"/>
      <c r="I6" s="33"/>
    </row>
    <row r="7" spans="1:11" ht="20.100000000000001" customHeight="1" x14ac:dyDescent="0.3">
      <c r="A7" s="19" t="s">
        <v>13</v>
      </c>
      <c r="B7" s="19">
        <f>I5</f>
        <v>5805</v>
      </c>
      <c r="C7" s="19">
        <v>7.05</v>
      </c>
      <c r="D7" s="19"/>
      <c r="E7" s="19"/>
      <c r="F7" s="19"/>
      <c r="G7" s="19"/>
      <c r="H7" s="19"/>
      <c r="I7" s="20">
        <f>B7*C7</f>
        <v>40925.25</v>
      </c>
    </row>
    <row r="8" spans="1:11" ht="20.100000000000001" customHeight="1" x14ac:dyDescent="0.3">
      <c r="A8" s="19" t="s">
        <v>108</v>
      </c>
      <c r="B8" s="19"/>
      <c r="C8" s="19"/>
      <c r="D8" s="19"/>
      <c r="E8" s="19"/>
      <c r="F8" s="19"/>
      <c r="G8" s="19"/>
      <c r="H8" s="19"/>
      <c r="I8" s="20">
        <f>I7*9%</f>
        <v>3683.2725</v>
      </c>
    </row>
    <row r="9" spans="1:11" ht="20.100000000000001" customHeight="1" x14ac:dyDescent="0.3">
      <c r="A9" s="19" t="s">
        <v>109</v>
      </c>
      <c r="B9" s="19">
        <f>B7</f>
        <v>5805</v>
      </c>
      <c r="C9" s="19">
        <v>0.53</v>
      </c>
      <c r="D9" s="19"/>
      <c r="E9" s="19"/>
      <c r="F9" s="19"/>
      <c r="G9" s="19"/>
      <c r="H9" s="19"/>
      <c r="I9" s="20">
        <f>I5*C9</f>
        <v>3076.65</v>
      </c>
    </row>
    <row r="10" spans="1:11" ht="20.100000000000001" customHeight="1" x14ac:dyDescent="0.3">
      <c r="A10" s="21" t="s">
        <v>16</v>
      </c>
      <c r="B10" s="21"/>
      <c r="C10" s="21"/>
      <c r="D10" s="21"/>
      <c r="E10" s="21"/>
      <c r="F10" s="21"/>
      <c r="G10" s="21"/>
      <c r="H10" s="21"/>
      <c r="I10" s="22">
        <f>SUM(I7:I9)</f>
        <v>47685.172500000001</v>
      </c>
    </row>
    <row r="11" spans="1:11" x14ac:dyDescent="0.25">
      <c r="K11" t="s">
        <v>119</v>
      </c>
    </row>
  </sheetData>
  <mergeCells count="3">
    <mergeCell ref="A1:I1"/>
    <mergeCell ref="B2:H2"/>
    <mergeCell ref="A6:I6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97</vt:i4>
      </vt:variant>
      <vt:variant>
        <vt:lpstr>Named Ranges</vt:lpstr>
      </vt:variant>
      <vt:variant>
        <vt:i4>1</vt:i4>
      </vt:variant>
    </vt:vector>
  </HeadingPairs>
  <TitlesOfParts>
    <vt:vector size="98" baseType="lpstr">
      <vt:lpstr>Sheet1</vt:lpstr>
      <vt:lpstr>Sheet2</vt:lpstr>
      <vt:lpstr>Sheet5</vt:lpstr>
      <vt:lpstr>Sheet4</vt:lpstr>
      <vt:lpstr>SEP-14</vt:lpstr>
      <vt:lpstr>Sheet6</vt:lpstr>
      <vt:lpstr>Sheet7</vt:lpstr>
      <vt:lpstr>Sheet8</vt:lpstr>
      <vt:lpstr>Sheet9</vt:lpstr>
      <vt:lpstr>Sheet3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  <vt:lpstr>Sheet51</vt:lpstr>
      <vt:lpstr>Sheet52</vt:lpstr>
      <vt:lpstr>Sheet53</vt:lpstr>
      <vt:lpstr>Sheet54</vt:lpstr>
      <vt:lpstr>Sheet55</vt:lpstr>
      <vt:lpstr>Sheet56</vt:lpstr>
      <vt:lpstr>Sheet57</vt:lpstr>
      <vt:lpstr>Sheet58</vt:lpstr>
      <vt:lpstr>Sheet59</vt:lpstr>
      <vt:lpstr>Sheet60</vt:lpstr>
      <vt:lpstr>Sheet61</vt:lpstr>
      <vt:lpstr>Sheet62</vt:lpstr>
      <vt:lpstr>Sheet63</vt:lpstr>
      <vt:lpstr>Sheet64</vt:lpstr>
      <vt:lpstr>Sheet65</vt:lpstr>
      <vt:lpstr>Sheet66</vt:lpstr>
      <vt:lpstr>Sheet67</vt:lpstr>
      <vt:lpstr>Sheet68</vt:lpstr>
      <vt:lpstr>Sheet69</vt:lpstr>
      <vt:lpstr>Sheet70</vt:lpstr>
      <vt:lpstr>Sheet71</vt:lpstr>
      <vt:lpstr>Sheet72</vt:lpstr>
      <vt:lpstr>Sheet73</vt:lpstr>
      <vt:lpstr>Sheet74</vt:lpstr>
      <vt:lpstr>Sheet75</vt:lpstr>
      <vt:lpstr>Sheet76</vt:lpstr>
      <vt:lpstr>Sheet77</vt:lpstr>
      <vt:lpstr>Sheet79</vt:lpstr>
      <vt:lpstr>Sheet78</vt:lpstr>
      <vt:lpstr>Sheet80</vt:lpstr>
      <vt:lpstr>Sheet81</vt:lpstr>
      <vt:lpstr>Sheet82</vt:lpstr>
      <vt:lpstr>Sheet83</vt:lpstr>
      <vt:lpstr>Sheet84</vt:lpstr>
      <vt:lpstr>Sheet85</vt:lpstr>
      <vt:lpstr>Sheet86</vt:lpstr>
      <vt:lpstr>Sheet88</vt:lpstr>
      <vt:lpstr>Sheet90</vt:lpstr>
      <vt:lpstr>Sheet87</vt:lpstr>
      <vt:lpstr>Sheet89</vt:lpstr>
      <vt:lpstr>Sheet91</vt:lpstr>
      <vt:lpstr>Sheet92</vt:lpstr>
      <vt:lpstr>Sheet93</vt:lpstr>
      <vt:lpstr>Sheet94</vt:lpstr>
      <vt:lpstr>Sheet95</vt:lpstr>
      <vt:lpstr>Sheet96</vt:lpstr>
      <vt:lpstr>Sheet74!Print_Area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2023-01-03T06:29:57Z</dcterms:modified>
</cp:coreProperties>
</file>