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70" windowWidth="18855" windowHeight="9150" activeTab="1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C49" i="3" l="1"/>
  <c r="C47" i="3"/>
  <c r="C46" i="3"/>
  <c r="C45" i="3"/>
  <c r="L20" i="3"/>
  <c r="C44" i="3"/>
  <c r="C37" i="3"/>
  <c r="C34" i="3"/>
  <c r="C33" i="3"/>
  <c r="C35" i="3" s="1"/>
  <c r="L6" i="3"/>
  <c r="L7" i="3"/>
  <c r="L8" i="3"/>
  <c r="L9" i="3"/>
  <c r="L10" i="3"/>
  <c r="L11" i="3"/>
  <c r="L12" i="3"/>
  <c r="L13" i="3"/>
  <c r="L14" i="3"/>
  <c r="L15" i="3"/>
  <c r="L16" i="3"/>
  <c r="L5" i="3"/>
  <c r="M28" i="3"/>
  <c r="K22" i="3"/>
  <c r="I28" i="3"/>
  <c r="D30" i="3"/>
  <c r="C38" i="3" l="1"/>
  <c r="C36" i="3"/>
  <c r="H17" i="3"/>
</calcChain>
</file>

<file path=xl/sharedStrings.xml><?xml version="1.0" encoding="utf-8"?>
<sst xmlns="http://schemas.openxmlformats.org/spreadsheetml/2006/main" count="414" uniqueCount="230">
  <si>
    <t xml:space="preserve">Generated By: </t>
  </si>
  <si>
    <t xml:space="preserve">DEEPIKA N </t>
  </si>
  <si>
    <t xml:space="preserve">Generated On: </t>
  </si>
  <si>
    <t>06-03-2023 12:27:49</t>
  </si>
  <si>
    <t>Chamundeshwari Electricity Supply Corporation Ltd,(CESC)</t>
  </si>
  <si>
    <t>Ledger Extract Report</t>
  </si>
  <si>
    <t>Ledger Extract Report From 01-01-2020 To 06-03-2023</t>
  </si>
  <si>
    <t>Zone:</t>
  </si>
  <si>
    <t>MYSORE</t>
  </si>
  <si>
    <t>Circle:</t>
  </si>
  <si>
    <t>MYSORE-O&amp;M</t>
  </si>
  <si>
    <t>Division:</t>
  </si>
  <si>
    <t>HUNSUR</t>
  </si>
  <si>
    <t>Sub-Division:</t>
  </si>
  <si>
    <t>Section:</t>
  </si>
  <si>
    <t>Account ID:</t>
  </si>
  <si>
    <t>C212026276</t>
  </si>
  <si>
    <t>RR No:</t>
  </si>
  <si>
    <t>YKPR2</t>
  </si>
  <si>
    <t>Name:</t>
  </si>
  <si>
    <t>PDO BEEJAGANAHALLI GP</t>
  </si>
  <si>
    <t>Address:</t>
  </si>
  <si>
    <t>BEEJAGANA HALLI ,0</t>
  </si>
  <si>
    <t>Tariff:</t>
  </si>
  <si>
    <t>LT6(A)WS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</si>
  <si>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</si>
  <si>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</si>
  <si>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</si>
  <si>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</si>
  <si>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</si>
  <si>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</si>
  <si>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</si>
  <si>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</si>
  <si>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</si>
  <si>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</si>
  <si>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</si>
  <si>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</si>
  <si>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</si>
  <si>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</si>
  <si>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</si>
  <si>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</si>
  <si>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</si>
  <si>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</si>
  <si>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</si>
  <si>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</si>
  <si>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</si>
  <si>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</si>
  <si>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</si>
  <si>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</si>
  <si>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</si>
  <si>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</si>
  <si>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</si>
  <si>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</si>
  <si>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</si>
  <si>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JAN-20</t>
  </si>
  <si>
    <t>01-JAN-2020</t>
  </si>
  <si>
    <t>07-01-2020</t>
  </si>
  <si>
    <t>C212026276-010120</t>
  </si>
  <si>
    <t>NORMAL</t>
  </si>
  <si>
    <t>LIVE</t>
  </si>
  <si>
    <t>FEB-20</t>
  </si>
  <si>
    <t>01-FEB-2020</t>
  </si>
  <si>
    <t>13-02-2020</t>
  </si>
  <si>
    <t>C212026276-010220</t>
  </si>
  <si>
    <t>MAR-20</t>
  </si>
  <si>
    <t>01-MAR-2020</t>
  </si>
  <si>
    <t>17-03-2020</t>
  </si>
  <si>
    <t>C212026276-010320</t>
  </si>
  <si>
    <t>APR-20</t>
  </si>
  <si>
    <t>01-APR-2020</t>
  </si>
  <si>
    <t>16-04-2020</t>
  </si>
  <si>
    <t>C212026276-010420</t>
  </si>
  <si>
    <t>MAY-20</t>
  </si>
  <si>
    <t>01-MAY-2020</t>
  </si>
  <si>
    <t>06-05-2020</t>
  </si>
  <si>
    <t>C212026276-010520</t>
  </si>
  <si>
    <t>JUN-20</t>
  </si>
  <si>
    <t>01-JUN-2020</t>
  </si>
  <si>
    <t>04-06-2020</t>
  </si>
  <si>
    <t>C212026276-010620</t>
  </si>
  <si>
    <t>JUL-20</t>
  </si>
  <si>
    <t>01-JUL-2020</t>
  </si>
  <si>
    <t>04-07-2020</t>
  </si>
  <si>
    <t>C212026276-010720</t>
  </si>
  <si>
    <t>AUG-20</t>
  </si>
  <si>
    <t>01-AUG-2020</t>
  </si>
  <si>
    <t>15-08-2020</t>
  </si>
  <si>
    <t>C212026276-010820</t>
  </si>
  <si>
    <t>SEP-20</t>
  </si>
  <si>
    <t>01-SEP-2020</t>
  </si>
  <si>
    <t>04-09-2020</t>
  </si>
  <si>
    <t>C212026276-010920</t>
  </si>
  <si>
    <t>OCT-20</t>
  </si>
  <si>
    <t>01-OCT-2020</t>
  </si>
  <si>
    <t>03-10-2020</t>
  </si>
  <si>
    <t>C212026276-011020</t>
  </si>
  <si>
    <t>NOV-20</t>
  </si>
  <si>
    <t>01-NOV-2020</t>
  </si>
  <si>
    <t>07-11-2020</t>
  </si>
  <si>
    <t>C212026276-011120</t>
  </si>
  <si>
    <t>DEC-20</t>
  </si>
  <si>
    <t>01-DEC-2020</t>
  </si>
  <si>
    <t>06-12-2020</t>
  </si>
  <si>
    <t>C212026276-011220</t>
  </si>
  <si>
    <t>JAN-21</t>
  </si>
  <si>
    <t>01-JAN-2021</t>
  </si>
  <si>
    <t>05-01-2021</t>
  </si>
  <si>
    <t>C212026276-010121</t>
  </si>
  <si>
    <t>FEB-21</t>
  </si>
  <si>
    <t>01-FEB-2021</t>
  </si>
  <si>
    <t>04-02-2021</t>
  </si>
  <si>
    <t>C212026276-010221</t>
  </si>
  <si>
    <t>MAR-21</t>
  </si>
  <si>
    <t>01-MAR-2021</t>
  </si>
  <si>
    <t>07-03-2021</t>
  </si>
  <si>
    <t>C212026276-010321</t>
  </si>
  <si>
    <t>APR-21</t>
  </si>
  <si>
    <t>01-APR-2021</t>
  </si>
  <si>
    <t>08-04-2021</t>
  </si>
  <si>
    <t>212026276202104</t>
  </si>
  <si>
    <t>MAY-21</t>
  </si>
  <si>
    <t>01-MAY-2021</t>
  </si>
  <si>
    <t>03-05-2021</t>
  </si>
  <si>
    <t>212026276202105</t>
  </si>
  <si>
    <t>JUN-21</t>
  </si>
  <si>
    <t>01-JUN-2021</t>
  </si>
  <si>
    <t>04-06-2021</t>
  </si>
  <si>
    <t>212026276202106</t>
  </si>
  <si>
    <t>JUL-21</t>
  </si>
  <si>
    <t>01-JUL-2021</t>
  </si>
  <si>
    <t>03-07-2021</t>
  </si>
  <si>
    <t>212026276202107</t>
  </si>
  <si>
    <t>AUG-21</t>
  </si>
  <si>
    <t>01-AUG-2021</t>
  </si>
  <si>
    <t>04-08-2021</t>
  </si>
  <si>
    <t>212026276202108</t>
  </si>
  <si>
    <t>SEP-21</t>
  </si>
  <si>
    <t>01-SEP-2021</t>
  </si>
  <si>
    <t>03-09-2021</t>
  </si>
  <si>
    <t>114111121900006</t>
  </si>
  <si>
    <t>OCT-21</t>
  </si>
  <si>
    <t>01-OCT-2021</t>
  </si>
  <si>
    <t>05-10-2021</t>
  </si>
  <si>
    <t>114111121A010257</t>
  </si>
  <si>
    <t>NOV-21</t>
  </si>
  <si>
    <t>01-NOV-2021</t>
  </si>
  <si>
    <t>04-11-2021</t>
  </si>
  <si>
    <t>114111121B010253</t>
  </si>
  <si>
    <t>DEC-21</t>
  </si>
  <si>
    <t>01-DEC-2021</t>
  </si>
  <si>
    <t>03-12-2021</t>
  </si>
  <si>
    <t>114111121C010729</t>
  </si>
  <si>
    <t>JAN-22</t>
  </si>
  <si>
    <t>01-JAN-2022</t>
  </si>
  <si>
    <t>02-01-2022</t>
  </si>
  <si>
    <t>1141111221011108</t>
  </si>
  <si>
    <t>FEB-22</t>
  </si>
  <si>
    <t>01-FEB-2022</t>
  </si>
  <si>
    <t>02-02-2022</t>
  </si>
  <si>
    <t>1141111222011354</t>
  </si>
  <si>
    <t>MAR-22</t>
  </si>
  <si>
    <t>01-MAR-2022</t>
  </si>
  <si>
    <t>02-03-2022</t>
  </si>
  <si>
    <t>1141111223010229</t>
  </si>
  <si>
    <t>APR-22</t>
  </si>
  <si>
    <t>01-APR-2022</t>
  </si>
  <si>
    <t>03-04-2022</t>
  </si>
  <si>
    <t>1141111224010016</t>
  </si>
  <si>
    <t>MAY-22</t>
  </si>
  <si>
    <t>01-MAY-2022</t>
  </si>
  <si>
    <t>01-05-2022</t>
  </si>
  <si>
    <t>1141111225010203</t>
  </si>
  <si>
    <t>JUN-22</t>
  </si>
  <si>
    <t>01-JUN-2022</t>
  </si>
  <si>
    <t>01-06-2022</t>
  </si>
  <si>
    <t>1141111226010199</t>
  </si>
  <si>
    <t>JUL-22</t>
  </si>
  <si>
    <t>01-JUL-2022</t>
  </si>
  <si>
    <t>01-07-2022</t>
  </si>
  <si>
    <t>1141111227010204</t>
  </si>
  <si>
    <t>AUG-22</t>
  </si>
  <si>
    <t>01-AUG-2022</t>
  </si>
  <si>
    <t>02-08-2022</t>
  </si>
  <si>
    <t>1141111228010210</t>
  </si>
  <si>
    <t>SEP-22</t>
  </si>
  <si>
    <t>01-SEP-2022</t>
  </si>
  <si>
    <t>03-09-2022</t>
  </si>
  <si>
    <t>1141111229010193</t>
  </si>
  <si>
    <t>OCT-22</t>
  </si>
  <si>
    <t>01-OCT-2022</t>
  </si>
  <si>
    <t>01-10-2022</t>
  </si>
  <si>
    <t>114111122A010219</t>
  </si>
  <si>
    <t>NOV-22</t>
  </si>
  <si>
    <t>01-NOV-2022</t>
  </si>
  <si>
    <t>03-11-2022</t>
  </si>
  <si>
    <t>114111122B010269</t>
  </si>
  <si>
    <t>DEC-22</t>
  </si>
  <si>
    <t>01-DEC-2022</t>
  </si>
  <si>
    <t>01-12-2022</t>
  </si>
  <si>
    <t>114111122C010216</t>
  </si>
  <si>
    <t>JAN-23</t>
  </si>
  <si>
    <t>01-JAN-2023</t>
  </si>
  <si>
    <t>02-01-2023</t>
  </si>
  <si>
    <t>1141111231010192</t>
  </si>
  <si>
    <t>FEB-23</t>
  </si>
  <si>
    <t>01-FEB-2023</t>
  </si>
  <si>
    <t>02-02-2023</t>
  </si>
  <si>
    <t>1141111232010237</t>
  </si>
  <si>
    <t>MAR-23</t>
  </si>
  <si>
    <t>01-MAR-2023</t>
  </si>
  <si>
    <t>02-03-2023</t>
  </si>
  <si>
    <t>1141111233010375</t>
  </si>
  <si>
    <t>12 MONTHS CONSUMPTION</t>
  </si>
  <si>
    <t>TOTAL</t>
  </si>
  <si>
    <t>SLOW RECORDING</t>
  </si>
  <si>
    <t>15075 units*33.92% slow recording/66.08 % already recorded</t>
  </si>
  <si>
    <t>645 units*4 monhts*4.95 rs* 2 times</t>
  </si>
  <si>
    <t>645*8 months*5 rs*2 times</t>
  </si>
  <si>
    <t>7739 units</t>
  </si>
  <si>
    <t>7739 units left out</t>
  </si>
  <si>
    <t>TAX 9%</t>
  </si>
  <si>
    <t>FAC (RS-0.53/UNIT)</t>
  </si>
  <si>
    <t>EXCESS LOAD</t>
  </si>
  <si>
    <t>SANCTIONED LOAD</t>
  </si>
  <si>
    <t>RATED LOAD</t>
  </si>
  <si>
    <t>DIFFERENCE</t>
  </si>
  <si>
    <t>6.25 HP*4 MONTHS*95 RS*2 TIMES</t>
  </si>
  <si>
    <t>6.25 HP*8 MONTHS*110 RS*2 TIMES</t>
  </si>
  <si>
    <t>GRAND TOTAL</t>
  </si>
  <si>
    <t>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</si>
</sst>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17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0" xfId="0" applyNumberFormat="1" applyFill="1" applyAlignment="1" applyProtection="1">
      <alignment wrapText="1"/>
    </xf>
    <xf numFmtId="0" fontId="0" fillId="0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Y52" totalsRowShown="0">
  <autoFilter ref="A13:Y52"/>
  <tableColumns count="25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/>
    <tableColumn id="15" name="EC"/>
    <tableColumn id="16" name="FAC"/>
    <tableColumn id="17" name="TAX"/>
    <tableColumn id="18" name="INTEREST"/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sqref="A1:XFD1048576"/>
    </sheetView>
  </sheetViews>
  <sheetFormatPr defaultRowHeight="15" x14ac:dyDescent="0.25"/>
  <cols>
    <col min="1" max="1" width="11.42578125" customWidth="1"/>
    <col min="2" max="2" width="16.42578125" customWidth="1"/>
    <col min="3" max="3" width="13" customWidth="1"/>
    <col min="4" max="4" width="19.5703125" customWidth="1"/>
    <col min="5" max="5" width="17.5703125" customWidth="1"/>
    <col min="6" max="6" width="15.42578125" customWidth="1"/>
    <col min="7" max="7" width="6.7109375" customWidth="1"/>
    <col min="8" max="8" width="6.28515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3" customWidth="1"/>
    <col min="14" max="14" width="6.5703125" customWidth="1"/>
    <col min="15" max="15" width="12" customWidth="1"/>
    <col min="16" max="16" width="9.85546875" customWidth="1"/>
    <col min="17" max="17" width="10.85546875" customWidth="1"/>
    <col min="18" max="18" width="12.5703125" customWidth="1"/>
    <col min="19" max="19" width="11.42578125" customWidth="1"/>
    <col min="20" max="20" width="18.85546875" customWidth="1"/>
    <col min="21" max="21" width="12.42578125" customWidth="1"/>
    <col min="22" max="22" width="16.5703125" customWidth="1"/>
    <col min="23" max="23" width="15.28515625" customWidth="1"/>
    <col min="24" max="24" width="13" customWidth="1"/>
    <col min="25" max="25" width="10.5703125" customWidth="1"/>
  </cols>
  <sheetData>
    <row r="1" spans="1:25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5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A9" s="3" t="s">
        <v>13</v>
      </c>
      <c r="B9" s="2" t="s">
        <v>12</v>
      </c>
      <c r="C9" s="3" t="s">
        <v>14</v>
      </c>
      <c r="D9" s="2" t="s">
        <v>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1" spans="1:25" x14ac:dyDescent="0.25">
      <c r="A11" s="3" t="s">
        <v>15</v>
      </c>
      <c r="B11" s="2" t="s">
        <v>16</v>
      </c>
      <c r="C11" s="3" t="s">
        <v>17</v>
      </c>
      <c r="D11" s="2" t="s">
        <v>18</v>
      </c>
      <c r="E11" s="3" t="s">
        <v>19</v>
      </c>
      <c r="F11" s="2" t="s">
        <v>20</v>
      </c>
      <c r="G11" s="3" t="s">
        <v>21</v>
      </c>
      <c r="H11" s="2" t="s">
        <v>22</v>
      </c>
      <c r="I11" s="2" t="s">
        <v>22</v>
      </c>
      <c r="J11" s="2" t="s">
        <v>22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3" t="s">
        <v>23</v>
      </c>
      <c r="B12" s="2" t="s">
        <v>24</v>
      </c>
      <c r="C12" s="3" t="s">
        <v>25</v>
      </c>
      <c r="D12" s="1">
        <v>36133</v>
      </c>
      <c r="E12" s="3" t="s">
        <v>26</v>
      </c>
      <c r="F12" s="2">
        <v>0</v>
      </c>
      <c r="G12" s="3" t="s">
        <v>27</v>
      </c>
      <c r="H12" s="2">
        <v>5.12</v>
      </c>
      <c r="I12" s="3" t="s">
        <v>28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25">
      <c r="A13" t="s">
        <v>29</v>
      </c>
      <c r="B13" t="s">
        <v>30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36</v>
      </c>
      <c r="I13" t="s">
        <v>37</v>
      </c>
      <c r="J13" t="s">
        <v>38</v>
      </c>
      <c r="K13" t="s">
        <v>39</v>
      </c>
      <c r="L13" t="s">
        <v>40</v>
      </c>
      <c r="M13" t="s">
        <v>41</v>
      </c>
      <c r="N13" t="s">
        <v>42</v>
      </c>
      <c r="O13" t="s">
        <v>43</v>
      </c>
      <c r="P13" t="s">
        <v>44</v>
      </c>
      <c r="Q13" t="s">
        <v>45</v>
      </c>
      <c r="R13" t="s">
        <v>46</v>
      </c>
      <c r="S13" t="s">
        <v>47</v>
      </c>
      <c r="T13" t="s">
        <v>48</v>
      </c>
      <c r="U13" t="s">
        <v>49</v>
      </c>
      <c r="V13" t="s">
        <v>50</v>
      </c>
      <c r="W13" t="s">
        <v>51</v>
      </c>
      <c r="X13" t="s">
        <v>52</v>
      </c>
      <c r="Y13" t="s">
        <v>53</v>
      </c>
    </row>
    <row r="14" spans="1:25" x14ac:dyDescent="0.25">
      <c r="A14" t="s">
        <v>54</v>
      </c>
      <c r="B14" t="s">
        <v>55</v>
      </c>
      <c r="C14" t="s">
        <v>56</v>
      </c>
      <c r="D14" t="s">
        <v>57</v>
      </c>
      <c r="E14" t="s">
        <v>58</v>
      </c>
      <c r="F14" t="s">
        <v>59</v>
      </c>
      <c r="G14">
        <v>91458</v>
      </c>
      <c r="H14">
        <v>90132</v>
      </c>
      <c r="I14">
        <v>1</v>
      </c>
      <c r="J14">
        <v>0</v>
      </c>
      <c r="K14">
        <v>1326</v>
      </c>
      <c r="L14">
        <v>0</v>
      </c>
      <c r="M14">
        <v>195527.97</v>
      </c>
      <c r="N14">
        <v>895</v>
      </c>
      <c r="O14">
        <v>6099.6</v>
      </c>
      <c r="P14">
        <v>119.34</v>
      </c>
      <c r="Q14">
        <v>548.96</v>
      </c>
      <c r="R14">
        <v>16102.7</v>
      </c>
      <c r="S14">
        <v>53.04</v>
      </c>
      <c r="T14">
        <v>0</v>
      </c>
      <c r="U14">
        <v>181261.77</v>
      </c>
      <c r="V14">
        <v>205080</v>
      </c>
      <c r="W14">
        <v>0</v>
      </c>
      <c r="X14">
        <v>205080.41</v>
      </c>
      <c r="Y14">
        <v>0</v>
      </c>
    </row>
    <row r="15" spans="1:25" x14ac:dyDescent="0.25">
      <c r="A15" t="s">
        <v>60</v>
      </c>
      <c r="B15" t="s">
        <v>61</v>
      </c>
      <c r="C15" t="s">
        <v>62</v>
      </c>
      <c r="D15" t="s">
        <v>63</v>
      </c>
      <c r="E15" t="s">
        <v>58</v>
      </c>
      <c r="F15" t="s">
        <v>59</v>
      </c>
      <c r="G15">
        <v>92787</v>
      </c>
      <c r="H15">
        <v>91458</v>
      </c>
      <c r="I15">
        <v>1</v>
      </c>
      <c r="J15">
        <v>0</v>
      </c>
      <c r="K15">
        <v>1329</v>
      </c>
      <c r="L15">
        <v>0</v>
      </c>
      <c r="M15">
        <v>205080.41</v>
      </c>
      <c r="N15">
        <v>895</v>
      </c>
      <c r="O15">
        <v>6113.4</v>
      </c>
      <c r="P15">
        <v>119.61</v>
      </c>
      <c r="Q15">
        <v>550.21</v>
      </c>
      <c r="R15">
        <v>18016.8</v>
      </c>
      <c r="S15">
        <v>53.16</v>
      </c>
      <c r="T15">
        <v>0</v>
      </c>
      <c r="U15">
        <v>188977.7</v>
      </c>
      <c r="V15">
        <v>214726</v>
      </c>
      <c r="W15">
        <v>0</v>
      </c>
      <c r="X15">
        <v>214725.89</v>
      </c>
      <c r="Y15">
        <v>0</v>
      </c>
    </row>
    <row r="16" spans="1:25" x14ac:dyDescent="0.25">
      <c r="A16" t="s">
        <v>64</v>
      </c>
      <c r="B16" t="s">
        <v>65</v>
      </c>
      <c r="C16" t="s">
        <v>66</v>
      </c>
      <c r="D16" t="s">
        <v>67</v>
      </c>
      <c r="E16" t="s">
        <v>58</v>
      </c>
      <c r="F16" t="s">
        <v>59</v>
      </c>
      <c r="G16">
        <v>1534</v>
      </c>
      <c r="H16">
        <v>0</v>
      </c>
      <c r="I16">
        <v>1</v>
      </c>
      <c r="J16">
        <v>369</v>
      </c>
      <c r="K16">
        <v>1903</v>
      </c>
      <c r="L16">
        <v>0</v>
      </c>
      <c r="M16">
        <v>214725.89</v>
      </c>
      <c r="N16">
        <v>375</v>
      </c>
      <c r="O16">
        <v>8753.7999999999993</v>
      </c>
      <c r="P16">
        <v>171.27</v>
      </c>
      <c r="Q16">
        <v>787.84</v>
      </c>
      <c r="R16">
        <v>19879.66</v>
      </c>
      <c r="S16">
        <v>1232.1199999999999</v>
      </c>
      <c r="T16">
        <v>0</v>
      </c>
      <c r="U16">
        <v>196709.09</v>
      </c>
      <c r="V16">
        <v>227909</v>
      </c>
      <c r="W16">
        <v>0</v>
      </c>
      <c r="X16">
        <v>227908.78</v>
      </c>
      <c r="Y16">
        <v>0</v>
      </c>
    </row>
    <row r="17" spans="1:25" x14ac:dyDescent="0.25">
      <c r="A17" t="s">
        <v>68</v>
      </c>
      <c r="B17" t="s">
        <v>69</v>
      </c>
      <c r="C17" t="s">
        <v>70</v>
      </c>
      <c r="D17" t="s">
        <v>71</v>
      </c>
      <c r="E17" t="s">
        <v>58</v>
      </c>
      <c r="F17" t="s">
        <v>59</v>
      </c>
      <c r="G17">
        <v>3720</v>
      </c>
      <c r="H17">
        <v>1534</v>
      </c>
      <c r="I17">
        <v>1</v>
      </c>
      <c r="J17">
        <v>0</v>
      </c>
      <c r="K17">
        <v>2186</v>
      </c>
      <c r="L17">
        <v>0</v>
      </c>
      <c r="M17">
        <v>227908.78</v>
      </c>
      <c r="N17">
        <v>895</v>
      </c>
      <c r="O17">
        <v>10055.6</v>
      </c>
      <c r="P17">
        <v>0</v>
      </c>
      <c r="Q17">
        <v>905</v>
      </c>
      <c r="R17">
        <v>21972.69</v>
      </c>
      <c r="S17">
        <v>87.44</v>
      </c>
      <c r="T17">
        <v>0</v>
      </c>
      <c r="U17">
        <v>208029.11</v>
      </c>
      <c r="V17">
        <v>241945</v>
      </c>
      <c r="W17">
        <v>0</v>
      </c>
      <c r="X17">
        <v>241944.85</v>
      </c>
      <c r="Y17">
        <v>0</v>
      </c>
    </row>
    <row r="18" spans="1:25" x14ac:dyDescent="0.25">
      <c r="A18" t="s">
        <v>72</v>
      </c>
      <c r="B18" t="s">
        <v>73</v>
      </c>
      <c r="C18" t="s">
        <v>74</v>
      </c>
      <c r="D18" t="s">
        <v>75</v>
      </c>
      <c r="E18" t="s">
        <v>58</v>
      </c>
      <c r="F18" t="s">
        <v>59</v>
      </c>
      <c r="G18">
        <v>5844</v>
      </c>
      <c r="H18">
        <v>3720</v>
      </c>
      <c r="I18">
        <v>1</v>
      </c>
      <c r="J18">
        <v>0</v>
      </c>
      <c r="K18">
        <v>2124</v>
      </c>
      <c r="L18">
        <v>0</v>
      </c>
      <c r="M18">
        <v>241944.85</v>
      </c>
      <c r="N18">
        <v>895</v>
      </c>
      <c r="O18">
        <v>9770.4</v>
      </c>
      <c r="P18">
        <v>0</v>
      </c>
      <c r="Q18">
        <v>879.34</v>
      </c>
      <c r="R18">
        <v>24112.6</v>
      </c>
      <c r="S18">
        <v>708.96</v>
      </c>
      <c r="T18">
        <v>0</v>
      </c>
      <c r="U18">
        <v>219972.16</v>
      </c>
      <c r="V18">
        <v>289872</v>
      </c>
      <c r="W18">
        <v>0</v>
      </c>
      <c r="X18">
        <v>289872.55</v>
      </c>
      <c r="Y18">
        <v>0</v>
      </c>
    </row>
    <row r="19" spans="1:25" x14ac:dyDescent="0.25">
      <c r="A19" t="s">
        <v>76</v>
      </c>
      <c r="B19" t="s">
        <v>77</v>
      </c>
      <c r="C19" t="s">
        <v>78</v>
      </c>
      <c r="D19" t="s">
        <v>79</v>
      </c>
      <c r="E19" t="s">
        <v>58</v>
      </c>
      <c r="F19" t="s">
        <v>59</v>
      </c>
      <c r="G19">
        <v>8274</v>
      </c>
      <c r="H19">
        <v>5844</v>
      </c>
      <c r="I19">
        <v>1</v>
      </c>
      <c r="J19">
        <v>0</v>
      </c>
      <c r="K19">
        <v>2430</v>
      </c>
      <c r="L19">
        <v>0</v>
      </c>
      <c r="M19">
        <v>289872.55</v>
      </c>
      <c r="N19">
        <v>895</v>
      </c>
      <c r="O19">
        <v>11178</v>
      </c>
      <c r="P19">
        <v>0</v>
      </c>
      <c r="Q19">
        <v>1006.02</v>
      </c>
      <c r="R19">
        <v>26401</v>
      </c>
      <c r="S19">
        <v>720.2</v>
      </c>
      <c r="T19">
        <v>0</v>
      </c>
      <c r="U19">
        <v>265759.88</v>
      </c>
      <c r="V19">
        <v>305960</v>
      </c>
      <c r="W19">
        <v>0</v>
      </c>
      <c r="X19">
        <v>305960.17</v>
      </c>
      <c r="Y19">
        <v>0</v>
      </c>
    </row>
    <row r="20" spans="1:25" x14ac:dyDescent="0.25">
      <c r="A20" t="s">
        <v>80</v>
      </c>
      <c r="B20" t="s">
        <v>81</v>
      </c>
      <c r="C20" t="s">
        <v>82</v>
      </c>
      <c r="D20" t="s">
        <v>83</v>
      </c>
      <c r="E20" t="s">
        <v>58</v>
      </c>
      <c r="F20" t="s">
        <v>59</v>
      </c>
      <c r="G20">
        <v>10436</v>
      </c>
      <c r="H20">
        <v>8274</v>
      </c>
      <c r="I20">
        <v>1</v>
      </c>
      <c r="J20">
        <v>0</v>
      </c>
      <c r="K20">
        <v>2162</v>
      </c>
      <c r="L20">
        <v>0</v>
      </c>
      <c r="M20">
        <v>305960.17</v>
      </c>
      <c r="N20">
        <v>895</v>
      </c>
      <c r="O20">
        <v>9945.2000000000007</v>
      </c>
      <c r="P20">
        <v>172.96</v>
      </c>
      <c r="Q20">
        <v>895.07</v>
      </c>
      <c r="R20">
        <v>29058.6</v>
      </c>
      <c r="S20">
        <v>698.48</v>
      </c>
      <c r="T20">
        <v>0</v>
      </c>
      <c r="U20">
        <v>279559.09000000003</v>
      </c>
      <c r="V20">
        <v>321224</v>
      </c>
      <c r="W20">
        <v>0</v>
      </c>
      <c r="X20">
        <v>321224.48</v>
      </c>
      <c r="Y20">
        <v>0</v>
      </c>
    </row>
    <row r="21" spans="1:25" x14ac:dyDescent="0.25">
      <c r="A21" t="s">
        <v>84</v>
      </c>
      <c r="B21" t="s">
        <v>85</v>
      </c>
      <c r="C21" t="s">
        <v>86</v>
      </c>
      <c r="D21" t="s">
        <v>87</v>
      </c>
      <c r="E21" t="s">
        <v>58</v>
      </c>
      <c r="F21" t="s">
        <v>59</v>
      </c>
      <c r="G21">
        <v>11136</v>
      </c>
      <c r="H21">
        <v>10436</v>
      </c>
      <c r="I21">
        <v>1</v>
      </c>
      <c r="J21">
        <v>0</v>
      </c>
      <c r="K21">
        <v>700</v>
      </c>
      <c r="L21">
        <v>0</v>
      </c>
      <c r="M21">
        <v>321224.48</v>
      </c>
      <c r="N21">
        <v>895</v>
      </c>
      <c r="O21">
        <v>3220</v>
      </c>
      <c r="P21">
        <v>56</v>
      </c>
      <c r="Q21">
        <v>289.8</v>
      </c>
      <c r="R21">
        <v>32014.7</v>
      </c>
      <c r="S21">
        <v>28</v>
      </c>
      <c r="T21">
        <v>0</v>
      </c>
      <c r="U21">
        <v>292165.78000000003</v>
      </c>
      <c r="V21">
        <v>328669</v>
      </c>
      <c r="W21">
        <v>0</v>
      </c>
      <c r="X21">
        <v>328669.28999999998</v>
      </c>
      <c r="Y21">
        <v>0</v>
      </c>
    </row>
    <row r="22" spans="1:25" x14ac:dyDescent="0.25">
      <c r="A22" t="s">
        <v>88</v>
      </c>
      <c r="B22" t="s">
        <v>89</v>
      </c>
      <c r="C22" t="s">
        <v>90</v>
      </c>
      <c r="D22" t="s">
        <v>91</v>
      </c>
      <c r="E22" t="s">
        <v>58</v>
      </c>
      <c r="F22" t="s">
        <v>59</v>
      </c>
      <c r="G22">
        <v>14681</v>
      </c>
      <c r="H22">
        <v>11136</v>
      </c>
      <c r="I22">
        <v>1</v>
      </c>
      <c r="J22">
        <v>0</v>
      </c>
      <c r="K22">
        <v>3545</v>
      </c>
      <c r="L22">
        <v>0</v>
      </c>
      <c r="M22">
        <v>328669.28999999998</v>
      </c>
      <c r="N22">
        <v>895</v>
      </c>
      <c r="O22">
        <v>16307</v>
      </c>
      <c r="P22">
        <v>283.60000000000002</v>
      </c>
      <c r="Q22">
        <v>1467.63</v>
      </c>
      <c r="R22">
        <v>35057.599999999999</v>
      </c>
      <c r="S22">
        <v>782.8</v>
      </c>
      <c r="T22">
        <v>0</v>
      </c>
      <c r="U22">
        <v>296654.59000000003</v>
      </c>
      <c r="V22">
        <v>351448</v>
      </c>
      <c r="W22">
        <v>0</v>
      </c>
      <c r="X22">
        <v>351448.22</v>
      </c>
      <c r="Y22">
        <v>0</v>
      </c>
    </row>
    <row r="23" spans="1:25" x14ac:dyDescent="0.25">
      <c r="A23" t="s">
        <v>92</v>
      </c>
      <c r="B23" t="s">
        <v>93</v>
      </c>
      <c r="C23" t="s">
        <v>94</v>
      </c>
      <c r="D23" t="s">
        <v>95</v>
      </c>
      <c r="E23" t="s">
        <v>58</v>
      </c>
      <c r="F23" t="s">
        <v>59</v>
      </c>
      <c r="G23">
        <v>16865</v>
      </c>
      <c r="H23">
        <v>14681</v>
      </c>
      <c r="I23">
        <v>1</v>
      </c>
      <c r="J23">
        <v>0</v>
      </c>
      <c r="K23">
        <v>2184</v>
      </c>
      <c r="L23">
        <v>0</v>
      </c>
      <c r="M23">
        <v>351448.22</v>
      </c>
      <c r="N23">
        <v>895</v>
      </c>
      <c r="O23">
        <v>10046.4</v>
      </c>
      <c r="P23">
        <v>218.4</v>
      </c>
      <c r="Q23">
        <v>904.18</v>
      </c>
      <c r="R23">
        <v>38122.800000000003</v>
      </c>
      <c r="S23">
        <v>697.36</v>
      </c>
      <c r="T23">
        <v>0</v>
      </c>
      <c r="U23">
        <v>316390.59000000003</v>
      </c>
      <c r="V23">
        <v>367275</v>
      </c>
      <c r="W23">
        <v>0</v>
      </c>
      <c r="X23">
        <v>367274.76</v>
      </c>
      <c r="Y23">
        <v>0</v>
      </c>
    </row>
    <row r="24" spans="1:25" x14ac:dyDescent="0.25">
      <c r="A24" t="s">
        <v>96</v>
      </c>
      <c r="B24" t="s">
        <v>97</v>
      </c>
      <c r="C24" t="s">
        <v>98</v>
      </c>
      <c r="D24" t="s">
        <v>99</v>
      </c>
      <c r="E24" t="s">
        <v>58</v>
      </c>
      <c r="F24" t="s">
        <v>59</v>
      </c>
      <c r="G24">
        <v>18575</v>
      </c>
      <c r="H24">
        <v>16865</v>
      </c>
      <c r="I24">
        <v>1</v>
      </c>
      <c r="J24">
        <v>0</v>
      </c>
      <c r="K24">
        <v>1710</v>
      </c>
      <c r="L24">
        <v>0</v>
      </c>
      <c r="M24">
        <v>367274.76</v>
      </c>
      <c r="N24">
        <v>895</v>
      </c>
      <c r="O24">
        <v>7866</v>
      </c>
      <c r="P24">
        <v>171</v>
      </c>
      <c r="Q24">
        <v>707.94</v>
      </c>
      <c r="R24">
        <v>41460.199999999997</v>
      </c>
      <c r="S24">
        <v>678.4</v>
      </c>
      <c r="T24">
        <v>0</v>
      </c>
      <c r="U24">
        <v>329151.94</v>
      </c>
      <c r="V24">
        <v>380930</v>
      </c>
      <c r="W24">
        <v>0</v>
      </c>
      <c r="X24">
        <v>380930.5</v>
      </c>
      <c r="Y24">
        <v>0</v>
      </c>
    </row>
    <row r="25" spans="1:25" x14ac:dyDescent="0.25">
      <c r="A25" t="s">
        <v>100</v>
      </c>
      <c r="B25" t="s">
        <v>101</v>
      </c>
      <c r="C25" t="s">
        <v>102</v>
      </c>
      <c r="D25" t="s">
        <v>103</v>
      </c>
      <c r="E25" t="s">
        <v>58</v>
      </c>
      <c r="F25" t="s">
        <v>59</v>
      </c>
      <c r="G25">
        <v>20839</v>
      </c>
      <c r="H25">
        <v>18575</v>
      </c>
      <c r="I25">
        <v>1</v>
      </c>
      <c r="J25">
        <v>0</v>
      </c>
      <c r="K25">
        <v>2264</v>
      </c>
      <c r="L25">
        <v>0</v>
      </c>
      <c r="M25">
        <v>380930.5</v>
      </c>
      <c r="N25">
        <v>945</v>
      </c>
      <c r="O25">
        <v>10980.4</v>
      </c>
      <c r="P25">
        <v>226.4</v>
      </c>
      <c r="Q25">
        <v>988.24</v>
      </c>
      <c r="R25">
        <v>44803.3</v>
      </c>
      <c r="S25">
        <v>941.56</v>
      </c>
      <c r="T25">
        <v>0</v>
      </c>
      <c r="U25">
        <v>339470.28</v>
      </c>
      <c r="V25">
        <v>398355</v>
      </c>
      <c r="W25">
        <v>0</v>
      </c>
      <c r="X25">
        <v>397835.2</v>
      </c>
      <c r="Y25">
        <v>0</v>
      </c>
    </row>
    <row r="26" spans="1:25" x14ac:dyDescent="0.25">
      <c r="A26" t="s">
        <v>104</v>
      </c>
      <c r="B26" t="s">
        <v>105</v>
      </c>
      <c r="C26" t="s">
        <v>106</v>
      </c>
      <c r="D26" t="s">
        <v>107</v>
      </c>
      <c r="E26" t="s">
        <v>58</v>
      </c>
      <c r="F26" t="s">
        <v>59</v>
      </c>
      <c r="G26">
        <v>22747</v>
      </c>
      <c r="H26">
        <v>20839</v>
      </c>
      <c r="I26">
        <v>1</v>
      </c>
      <c r="J26">
        <v>0</v>
      </c>
      <c r="K26">
        <v>1908</v>
      </c>
      <c r="L26">
        <v>0</v>
      </c>
      <c r="M26">
        <v>397835.2</v>
      </c>
      <c r="N26">
        <v>945</v>
      </c>
      <c r="O26">
        <v>9253.7999999999993</v>
      </c>
      <c r="P26">
        <v>95.4</v>
      </c>
      <c r="Q26">
        <v>832.84</v>
      </c>
      <c r="R26">
        <v>48383.4</v>
      </c>
      <c r="S26">
        <v>924.32</v>
      </c>
      <c r="T26">
        <v>0</v>
      </c>
      <c r="U26">
        <v>353031.91</v>
      </c>
      <c r="V26">
        <v>413467</v>
      </c>
      <c r="W26">
        <v>0</v>
      </c>
      <c r="X26">
        <v>413466.66</v>
      </c>
      <c r="Y26">
        <v>0</v>
      </c>
    </row>
    <row r="27" spans="1:25" x14ac:dyDescent="0.25">
      <c r="A27" t="s">
        <v>108</v>
      </c>
      <c r="B27" t="s">
        <v>109</v>
      </c>
      <c r="C27" t="s">
        <v>110</v>
      </c>
      <c r="D27" t="s">
        <v>111</v>
      </c>
      <c r="E27" t="s">
        <v>58</v>
      </c>
      <c r="F27" t="s">
        <v>59</v>
      </c>
      <c r="G27">
        <v>24929</v>
      </c>
      <c r="H27">
        <v>22747</v>
      </c>
      <c r="I27">
        <v>1</v>
      </c>
      <c r="J27">
        <v>0</v>
      </c>
      <c r="K27">
        <v>2182</v>
      </c>
      <c r="L27">
        <v>0</v>
      </c>
      <c r="M27">
        <v>413466.66</v>
      </c>
      <c r="N27">
        <v>945</v>
      </c>
      <c r="O27">
        <v>10582.7</v>
      </c>
      <c r="P27">
        <v>109.1</v>
      </c>
      <c r="Q27">
        <v>952.44</v>
      </c>
      <c r="R27">
        <v>52095.6</v>
      </c>
      <c r="S27">
        <v>932.28</v>
      </c>
      <c r="T27">
        <v>0</v>
      </c>
      <c r="U27">
        <v>365083.28</v>
      </c>
      <c r="V27">
        <v>430700</v>
      </c>
      <c r="W27">
        <v>10333</v>
      </c>
      <c r="X27">
        <v>420367.38</v>
      </c>
      <c r="Y27">
        <v>0</v>
      </c>
    </row>
    <row r="28" spans="1:25" x14ac:dyDescent="0.25">
      <c r="A28" t="s">
        <v>112</v>
      </c>
      <c r="B28" t="s">
        <v>113</v>
      </c>
      <c r="C28" t="s">
        <v>114</v>
      </c>
      <c r="D28" t="s">
        <v>115</v>
      </c>
      <c r="E28" t="s">
        <v>58</v>
      </c>
      <c r="F28" t="s">
        <v>59</v>
      </c>
      <c r="G28">
        <v>27182</v>
      </c>
      <c r="H28">
        <v>24929</v>
      </c>
      <c r="I28">
        <v>1</v>
      </c>
      <c r="J28">
        <v>0</v>
      </c>
      <c r="K28">
        <v>2253</v>
      </c>
      <c r="L28">
        <v>0</v>
      </c>
      <c r="M28">
        <v>420367.38</v>
      </c>
      <c r="N28">
        <v>945</v>
      </c>
      <c r="O28">
        <v>10927.05</v>
      </c>
      <c r="P28">
        <v>112.65</v>
      </c>
      <c r="Q28">
        <v>983.43</v>
      </c>
      <c r="R28">
        <v>55557.8</v>
      </c>
      <c r="S28">
        <v>947.12</v>
      </c>
      <c r="T28">
        <v>0</v>
      </c>
      <c r="U28">
        <v>368271.78</v>
      </c>
      <c r="V28">
        <v>437745</v>
      </c>
      <c r="W28">
        <v>5812</v>
      </c>
      <c r="X28">
        <v>431932.83</v>
      </c>
      <c r="Y28">
        <v>0</v>
      </c>
    </row>
    <row r="29" spans="1:25" x14ac:dyDescent="0.25">
      <c r="A29" t="s">
        <v>116</v>
      </c>
      <c r="B29" t="s">
        <v>117</v>
      </c>
      <c r="C29" t="s">
        <v>118</v>
      </c>
      <c r="D29" t="s">
        <v>119</v>
      </c>
      <c r="E29" t="s">
        <v>58</v>
      </c>
      <c r="F29" t="s">
        <v>59</v>
      </c>
      <c r="G29">
        <v>28582</v>
      </c>
      <c r="H29">
        <v>27182</v>
      </c>
      <c r="I29">
        <v>1</v>
      </c>
      <c r="J29">
        <v>0</v>
      </c>
      <c r="K29">
        <v>1400</v>
      </c>
      <c r="L29">
        <v>0</v>
      </c>
      <c r="M29">
        <v>431932.83</v>
      </c>
      <c r="N29">
        <v>945</v>
      </c>
      <c r="O29">
        <v>6790</v>
      </c>
      <c r="P29">
        <v>0</v>
      </c>
      <c r="Q29">
        <v>611.1</v>
      </c>
      <c r="R29">
        <v>3875.7</v>
      </c>
      <c r="S29">
        <v>894</v>
      </c>
      <c r="T29">
        <v>0</v>
      </c>
      <c r="U29">
        <v>376375.03</v>
      </c>
      <c r="V29">
        <v>445049</v>
      </c>
      <c r="W29">
        <v>0</v>
      </c>
      <c r="X29">
        <v>444581.63</v>
      </c>
      <c r="Y29">
        <v>0</v>
      </c>
    </row>
    <row r="30" spans="1:25" x14ac:dyDescent="0.25">
      <c r="A30" t="s">
        <v>120</v>
      </c>
      <c r="B30" t="s">
        <v>121</v>
      </c>
      <c r="C30" t="s">
        <v>122</v>
      </c>
      <c r="D30" t="s">
        <v>123</v>
      </c>
      <c r="E30" t="s">
        <v>58</v>
      </c>
      <c r="F30" t="s">
        <v>59</v>
      </c>
      <c r="G30">
        <v>31246</v>
      </c>
      <c r="H30">
        <v>28582</v>
      </c>
      <c r="I30">
        <v>1</v>
      </c>
      <c r="J30">
        <v>0</v>
      </c>
      <c r="K30">
        <v>2664</v>
      </c>
      <c r="L30">
        <v>0</v>
      </c>
      <c r="M30">
        <v>444581.63</v>
      </c>
      <c r="N30">
        <v>945</v>
      </c>
      <c r="O30">
        <v>12920.4</v>
      </c>
      <c r="P30">
        <v>0</v>
      </c>
      <c r="Q30">
        <v>1162.8399999999999</v>
      </c>
      <c r="R30">
        <v>3807.6</v>
      </c>
      <c r="S30">
        <v>949.56</v>
      </c>
      <c r="T30">
        <v>0</v>
      </c>
      <c r="U30">
        <v>385148.15999999997</v>
      </c>
      <c r="V30">
        <v>464367</v>
      </c>
      <c r="W30">
        <v>0</v>
      </c>
      <c r="X30">
        <v>464367.03</v>
      </c>
      <c r="Y30">
        <v>0</v>
      </c>
    </row>
    <row r="31" spans="1:25" x14ac:dyDescent="0.25">
      <c r="A31" t="s">
        <v>124</v>
      </c>
      <c r="B31" t="s">
        <v>125</v>
      </c>
      <c r="C31" t="s">
        <v>126</v>
      </c>
      <c r="D31" t="s">
        <v>127</v>
      </c>
      <c r="E31" t="s">
        <v>58</v>
      </c>
      <c r="F31" t="s">
        <v>59</v>
      </c>
      <c r="G31">
        <v>32158</v>
      </c>
      <c r="H31">
        <v>31246</v>
      </c>
      <c r="I31">
        <v>1</v>
      </c>
      <c r="J31">
        <v>0</v>
      </c>
      <c r="K31">
        <v>912</v>
      </c>
      <c r="L31">
        <v>0</v>
      </c>
      <c r="M31">
        <v>464367.03</v>
      </c>
      <c r="N31">
        <v>945</v>
      </c>
      <c r="O31">
        <v>4423.2</v>
      </c>
      <c r="P31">
        <v>0</v>
      </c>
      <c r="Q31">
        <v>398.09</v>
      </c>
      <c r="R31">
        <v>4065</v>
      </c>
      <c r="S31">
        <v>408.48</v>
      </c>
      <c r="T31">
        <v>0</v>
      </c>
      <c r="U31">
        <v>401125.94</v>
      </c>
      <c r="V31">
        <v>474607</v>
      </c>
      <c r="W31">
        <v>2500</v>
      </c>
      <c r="X31">
        <v>472106.8</v>
      </c>
      <c r="Y31">
        <v>0</v>
      </c>
    </row>
    <row r="32" spans="1:25" x14ac:dyDescent="0.25">
      <c r="A32" t="s">
        <v>128</v>
      </c>
      <c r="B32" t="s">
        <v>129</v>
      </c>
      <c r="C32" t="s">
        <v>130</v>
      </c>
      <c r="D32" t="s">
        <v>131</v>
      </c>
      <c r="E32" t="s">
        <v>58</v>
      </c>
      <c r="F32" t="s">
        <v>59</v>
      </c>
      <c r="G32">
        <v>34254</v>
      </c>
      <c r="H32">
        <v>32158</v>
      </c>
      <c r="I32">
        <v>1</v>
      </c>
      <c r="J32">
        <v>0</v>
      </c>
      <c r="K32">
        <v>2096</v>
      </c>
      <c r="L32">
        <v>0</v>
      </c>
      <c r="M32">
        <v>472106.8</v>
      </c>
      <c r="N32">
        <v>995</v>
      </c>
      <c r="O32">
        <v>10375.200000000001</v>
      </c>
      <c r="P32">
        <v>-796.48</v>
      </c>
      <c r="Q32">
        <v>933.77</v>
      </c>
      <c r="R32">
        <v>4040.1</v>
      </c>
      <c r="S32">
        <v>511.84</v>
      </c>
      <c r="T32">
        <v>0</v>
      </c>
      <c r="U32">
        <v>472106.79</v>
      </c>
      <c r="V32">
        <v>488166</v>
      </c>
      <c r="W32">
        <v>6578</v>
      </c>
      <c r="X32">
        <v>481588.23</v>
      </c>
      <c r="Y32">
        <v>0</v>
      </c>
    </row>
    <row r="33" spans="1:25" x14ac:dyDescent="0.25">
      <c r="A33" t="s">
        <v>132</v>
      </c>
      <c r="B33" t="s">
        <v>133</v>
      </c>
      <c r="C33" t="s">
        <v>134</v>
      </c>
      <c r="D33" t="s">
        <v>135</v>
      </c>
      <c r="E33" t="s">
        <v>58</v>
      </c>
      <c r="F33" t="s">
        <v>59</v>
      </c>
      <c r="G33">
        <v>35146</v>
      </c>
      <c r="H33">
        <v>34254</v>
      </c>
      <c r="I33">
        <v>1</v>
      </c>
      <c r="J33">
        <v>0</v>
      </c>
      <c r="K33">
        <v>892</v>
      </c>
      <c r="L33">
        <v>0</v>
      </c>
      <c r="M33">
        <v>481588.23</v>
      </c>
      <c r="N33">
        <v>995</v>
      </c>
      <c r="O33">
        <v>4415.3999999999996</v>
      </c>
      <c r="P33">
        <v>-338.96</v>
      </c>
      <c r="Q33">
        <v>397.39</v>
      </c>
      <c r="R33">
        <v>4245.5</v>
      </c>
      <c r="S33">
        <v>35.68</v>
      </c>
      <c r="T33">
        <v>0</v>
      </c>
      <c r="U33">
        <v>481588.18</v>
      </c>
      <c r="V33">
        <v>491338</v>
      </c>
      <c r="W33">
        <v>0</v>
      </c>
      <c r="X33">
        <v>491338.23999999999</v>
      </c>
      <c r="Y33">
        <v>0</v>
      </c>
    </row>
    <row r="34" spans="1:25" x14ac:dyDescent="0.25">
      <c r="A34" t="s">
        <v>136</v>
      </c>
      <c r="B34" t="s">
        <v>137</v>
      </c>
      <c r="C34" t="s">
        <v>138</v>
      </c>
      <c r="D34" t="s">
        <v>139</v>
      </c>
      <c r="E34" t="s">
        <v>58</v>
      </c>
      <c r="F34" t="s">
        <v>59</v>
      </c>
      <c r="G34">
        <v>37362</v>
      </c>
      <c r="H34">
        <v>35146</v>
      </c>
      <c r="I34">
        <v>1</v>
      </c>
      <c r="J34">
        <v>0</v>
      </c>
      <c r="K34">
        <v>2216</v>
      </c>
      <c r="L34">
        <v>0</v>
      </c>
      <c r="M34">
        <v>491338.23999999999</v>
      </c>
      <c r="N34">
        <v>475</v>
      </c>
      <c r="O34">
        <v>10969.2</v>
      </c>
      <c r="P34">
        <v>-842.08</v>
      </c>
      <c r="Q34">
        <v>987.23</v>
      </c>
      <c r="R34">
        <v>4303.33</v>
      </c>
      <c r="S34">
        <v>88.64</v>
      </c>
      <c r="T34">
        <v>0</v>
      </c>
      <c r="U34">
        <v>491338.23999999999</v>
      </c>
      <c r="V34">
        <v>507322</v>
      </c>
      <c r="W34">
        <v>0</v>
      </c>
      <c r="X34">
        <v>507321.81</v>
      </c>
      <c r="Y34">
        <v>0</v>
      </c>
    </row>
    <row r="35" spans="1:25" x14ac:dyDescent="0.25">
      <c r="A35" t="s">
        <v>140</v>
      </c>
      <c r="B35" t="s">
        <v>141</v>
      </c>
      <c r="C35" t="s">
        <v>142</v>
      </c>
      <c r="D35" t="s">
        <v>143</v>
      </c>
      <c r="E35" t="s">
        <v>58</v>
      </c>
      <c r="F35" t="s">
        <v>59</v>
      </c>
      <c r="G35">
        <v>38931</v>
      </c>
      <c r="H35">
        <v>37362</v>
      </c>
      <c r="I35">
        <v>1</v>
      </c>
      <c r="J35">
        <v>0</v>
      </c>
      <c r="K35">
        <v>1569</v>
      </c>
      <c r="L35">
        <v>0</v>
      </c>
      <c r="M35">
        <v>507321.81</v>
      </c>
      <c r="N35">
        <v>475</v>
      </c>
      <c r="O35">
        <v>7766.55</v>
      </c>
      <c r="P35">
        <v>-94.14</v>
      </c>
      <c r="Q35">
        <v>698.99</v>
      </c>
      <c r="R35">
        <v>4253.83</v>
      </c>
      <c r="S35">
        <v>180.13</v>
      </c>
      <c r="T35">
        <v>0</v>
      </c>
      <c r="U35">
        <v>507321.81</v>
      </c>
      <c r="V35">
        <v>520602</v>
      </c>
      <c r="W35">
        <v>39250</v>
      </c>
      <c r="X35">
        <v>481352.17</v>
      </c>
      <c r="Y35">
        <v>0</v>
      </c>
    </row>
    <row r="36" spans="1:25" x14ac:dyDescent="0.25">
      <c r="A36" t="s">
        <v>144</v>
      </c>
      <c r="B36" t="s">
        <v>145</v>
      </c>
      <c r="C36" t="s">
        <v>146</v>
      </c>
      <c r="D36" t="s">
        <v>147</v>
      </c>
      <c r="E36" t="s">
        <v>58</v>
      </c>
      <c r="F36" t="s">
        <v>59</v>
      </c>
      <c r="G36">
        <v>40299</v>
      </c>
      <c r="H36">
        <v>38931</v>
      </c>
      <c r="I36">
        <v>1</v>
      </c>
      <c r="J36">
        <v>0</v>
      </c>
      <c r="K36">
        <v>1368</v>
      </c>
      <c r="L36">
        <v>0</v>
      </c>
      <c r="M36">
        <v>481352.17</v>
      </c>
      <c r="N36">
        <v>475</v>
      </c>
      <c r="O36">
        <v>6771.6</v>
      </c>
      <c r="P36">
        <v>-82.08</v>
      </c>
      <c r="Q36">
        <v>609.44000000000005</v>
      </c>
      <c r="R36">
        <v>4503.1000000000004</v>
      </c>
      <c r="S36">
        <v>-172.59</v>
      </c>
      <c r="T36">
        <v>0</v>
      </c>
      <c r="U36">
        <v>481352.66</v>
      </c>
      <c r="V36">
        <v>493457</v>
      </c>
      <c r="W36">
        <v>0</v>
      </c>
      <c r="X36">
        <v>493456.64000000001</v>
      </c>
      <c r="Y36">
        <v>0</v>
      </c>
    </row>
    <row r="37" spans="1:25" x14ac:dyDescent="0.25">
      <c r="A37" t="s">
        <v>148</v>
      </c>
      <c r="B37" t="s">
        <v>149</v>
      </c>
      <c r="C37" t="s">
        <v>150</v>
      </c>
      <c r="D37" t="s">
        <v>151</v>
      </c>
      <c r="E37" t="s">
        <v>58</v>
      </c>
      <c r="F37" t="s">
        <v>59</v>
      </c>
      <c r="G37">
        <v>41486</v>
      </c>
      <c r="H37">
        <v>40299</v>
      </c>
      <c r="I37">
        <v>1</v>
      </c>
      <c r="J37">
        <v>0</v>
      </c>
      <c r="K37">
        <v>1187</v>
      </c>
      <c r="L37">
        <v>0</v>
      </c>
      <c r="M37">
        <v>493456.64000000001</v>
      </c>
      <c r="N37">
        <v>475</v>
      </c>
      <c r="O37">
        <v>5875.65</v>
      </c>
      <c r="P37">
        <v>-71.22</v>
      </c>
      <c r="Q37">
        <v>528.80999999999995</v>
      </c>
      <c r="R37">
        <v>4415.95</v>
      </c>
      <c r="S37">
        <v>665</v>
      </c>
      <c r="T37">
        <v>0</v>
      </c>
      <c r="U37">
        <v>493456.2</v>
      </c>
      <c r="V37">
        <v>505345</v>
      </c>
      <c r="W37">
        <v>0</v>
      </c>
      <c r="X37">
        <v>505345.83</v>
      </c>
      <c r="Y37">
        <v>0</v>
      </c>
    </row>
    <row r="38" spans="1:25" x14ac:dyDescent="0.25">
      <c r="A38" t="s">
        <v>152</v>
      </c>
      <c r="B38" t="s">
        <v>153</v>
      </c>
      <c r="C38" t="s">
        <v>154</v>
      </c>
      <c r="D38" t="s">
        <v>155</v>
      </c>
      <c r="E38" t="s">
        <v>58</v>
      </c>
      <c r="F38" t="s">
        <v>59</v>
      </c>
      <c r="G38">
        <v>42815</v>
      </c>
      <c r="H38">
        <v>41486</v>
      </c>
      <c r="I38">
        <v>1</v>
      </c>
      <c r="J38">
        <v>0</v>
      </c>
      <c r="K38">
        <v>1329</v>
      </c>
      <c r="L38">
        <v>0</v>
      </c>
      <c r="M38">
        <v>505345.83</v>
      </c>
      <c r="N38">
        <v>475</v>
      </c>
      <c r="O38">
        <v>6578.55</v>
      </c>
      <c r="P38">
        <v>0</v>
      </c>
      <c r="Q38">
        <v>592.07000000000005</v>
      </c>
      <c r="R38">
        <v>4642.16</v>
      </c>
      <c r="S38">
        <v>665</v>
      </c>
      <c r="T38">
        <v>0</v>
      </c>
      <c r="U38">
        <v>505345.96</v>
      </c>
      <c r="V38">
        <v>518299</v>
      </c>
      <c r="W38">
        <v>0</v>
      </c>
      <c r="X38">
        <v>518298.61</v>
      </c>
      <c r="Y38">
        <v>0</v>
      </c>
    </row>
    <row r="39" spans="1:25" x14ac:dyDescent="0.25">
      <c r="A39" t="s">
        <v>156</v>
      </c>
      <c r="B39" t="s">
        <v>157</v>
      </c>
      <c r="C39" t="s">
        <v>158</v>
      </c>
      <c r="D39" t="s">
        <v>159</v>
      </c>
      <c r="E39" t="s">
        <v>58</v>
      </c>
      <c r="F39" t="s">
        <v>59</v>
      </c>
      <c r="G39">
        <v>44178</v>
      </c>
      <c r="H39">
        <v>42815</v>
      </c>
      <c r="I39">
        <v>1</v>
      </c>
      <c r="J39">
        <v>0</v>
      </c>
      <c r="K39">
        <v>1363</v>
      </c>
      <c r="L39">
        <v>0</v>
      </c>
      <c r="M39">
        <v>518298.61</v>
      </c>
      <c r="N39">
        <v>475</v>
      </c>
      <c r="O39">
        <v>6746.85</v>
      </c>
      <c r="P39">
        <v>0</v>
      </c>
      <c r="Q39">
        <v>607.22</v>
      </c>
      <c r="R39">
        <v>4724.12</v>
      </c>
      <c r="S39">
        <v>1092.5</v>
      </c>
      <c r="T39">
        <v>0</v>
      </c>
      <c r="U39">
        <v>518298.19</v>
      </c>
      <c r="V39">
        <v>531944</v>
      </c>
      <c r="W39">
        <v>0</v>
      </c>
      <c r="X39">
        <v>531944.30000000005</v>
      </c>
      <c r="Y39">
        <v>0</v>
      </c>
    </row>
    <row r="40" spans="1:25" x14ac:dyDescent="0.25">
      <c r="A40" t="s">
        <v>160</v>
      </c>
      <c r="B40" t="s">
        <v>161</v>
      </c>
      <c r="C40" t="s">
        <v>162</v>
      </c>
      <c r="D40" t="s">
        <v>163</v>
      </c>
      <c r="E40" t="s">
        <v>58</v>
      </c>
      <c r="F40" t="s">
        <v>59</v>
      </c>
      <c r="G40">
        <v>45430</v>
      </c>
      <c r="H40">
        <v>44178</v>
      </c>
      <c r="I40">
        <v>1</v>
      </c>
      <c r="J40">
        <v>0</v>
      </c>
      <c r="K40">
        <v>1252</v>
      </c>
      <c r="L40">
        <v>0</v>
      </c>
      <c r="M40">
        <v>531944.30000000005</v>
      </c>
      <c r="N40">
        <v>475</v>
      </c>
      <c r="O40">
        <v>6197.4</v>
      </c>
      <c r="P40">
        <v>0</v>
      </c>
      <c r="Q40">
        <v>557.77</v>
      </c>
      <c r="R40">
        <v>4343.6099999999997</v>
      </c>
      <c r="S40">
        <v>0</v>
      </c>
      <c r="T40">
        <v>0</v>
      </c>
      <c r="U40">
        <v>531944.53</v>
      </c>
      <c r="V40">
        <v>543518</v>
      </c>
      <c r="W40">
        <v>59000</v>
      </c>
      <c r="X40">
        <v>484517.77</v>
      </c>
      <c r="Y40">
        <v>0</v>
      </c>
    </row>
    <row r="41" spans="1:25" x14ac:dyDescent="0.25">
      <c r="A41" t="s">
        <v>164</v>
      </c>
      <c r="B41" t="s">
        <v>165</v>
      </c>
      <c r="C41" t="s">
        <v>166</v>
      </c>
      <c r="D41" t="s">
        <v>167</v>
      </c>
      <c r="E41" t="s">
        <v>58</v>
      </c>
      <c r="F41" t="s">
        <v>59</v>
      </c>
      <c r="G41">
        <v>46926</v>
      </c>
      <c r="H41">
        <v>45430</v>
      </c>
      <c r="I41">
        <v>1</v>
      </c>
      <c r="J41">
        <v>0</v>
      </c>
      <c r="K41">
        <v>1496</v>
      </c>
      <c r="L41">
        <v>0</v>
      </c>
      <c r="M41">
        <v>484517.77</v>
      </c>
      <c r="N41">
        <v>475</v>
      </c>
      <c r="O41">
        <v>7405.2</v>
      </c>
      <c r="P41">
        <v>0</v>
      </c>
      <c r="Q41">
        <v>666.47</v>
      </c>
      <c r="R41">
        <v>4896.07</v>
      </c>
      <c r="S41">
        <v>665</v>
      </c>
      <c r="T41">
        <v>0</v>
      </c>
      <c r="U41">
        <v>484517.77</v>
      </c>
      <c r="V41">
        <v>498626</v>
      </c>
      <c r="W41">
        <v>0</v>
      </c>
      <c r="X41">
        <v>498626</v>
      </c>
      <c r="Y41">
        <v>0</v>
      </c>
    </row>
    <row r="42" spans="1:25" x14ac:dyDescent="0.25">
      <c r="A42" t="s">
        <v>168</v>
      </c>
      <c r="B42" t="s">
        <v>169</v>
      </c>
      <c r="C42" t="s">
        <v>170</v>
      </c>
      <c r="D42" t="s">
        <v>171</v>
      </c>
      <c r="E42" t="s">
        <v>58</v>
      </c>
      <c r="F42" t="s">
        <v>59</v>
      </c>
      <c r="G42">
        <v>48199</v>
      </c>
      <c r="H42">
        <v>46926</v>
      </c>
      <c r="I42">
        <v>1</v>
      </c>
      <c r="J42">
        <v>0</v>
      </c>
      <c r="K42">
        <v>1273</v>
      </c>
      <c r="L42">
        <v>0</v>
      </c>
      <c r="M42">
        <v>498626</v>
      </c>
      <c r="N42">
        <v>550</v>
      </c>
      <c r="O42">
        <v>6365</v>
      </c>
      <c r="P42">
        <v>0</v>
      </c>
      <c r="Q42">
        <v>572.85</v>
      </c>
      <c r="R42">
        <v>4789.55</v>
      </c>
      <c r="S42">
        <v>770</v>
      </c>
      <c r="T42">
        <v>0</v>
      </c>
      <c r="U42">
        <v>498626</v>
      </c>
      <c r="V42">
        <v>511673</v>
      </c>
      <c r="W42">
        <v>0</v>
      </c>
      <c r="X42">
        <v>511673</v>
      </c>
      <c r="Y42">
        <v>0</v>
      </c>
    </row>
    <row r="43" spans="1:25" x14ac:dyDescent="0.25">
      <c r="A43" t="s">
        <v>172</v>
      </c>
      <c r="B43" t="s">
        <v>173</v>
      </c>
      <c r="C43" t="s">
        <v>174</v>
      </c>
      <c r="D43" t="s">
        <v>175</v>
      </c>
      <c r="E43" t="s">
        <v>58</v>
      </c>
      <c r="F43" t="s">
        <v>59</v>
      </c>
      <c r="G43">
        <v>49372</v>
      </c>
      <c r="H43">
        <v>48199</v>
      </c>
      <c r="I43">
        <v>1</v>
      </c>
      <c r="J43">
        <v>0</v>
      </c>
      <c r="K43">
        <v>1173</v>
      </c>
      <c r="L43">
        <v>0</v>
      </c>
      <c r="M43">
        <v>511673</v>
      </c>
      <c r="N43">
        <v>550</v>
      </c>
      <c r="O43">
        <v>5865</v>
      </c>
      <c r="P43">
        <v>0</v>
      </c>
      <c r="Q43">
        <v>527.85</v>
      </c>
      <c r="R43">
        <v>5040.41</v>
      </c>
      <c r="S43">
        <v>385</v>
      </c>
      <c r="T43">
        <v>0</v>
      </c>
      <c r="U43">
        <v>511673</v>
      </c>
      <c r="V43">
        <v>523614</v>
      </c>
      <c r="W43">
        <v>0</v>
      </c>
      <c r="X43">
        <v>523614</v>
      </c>
      <c r="Y43">
        <v>0</v>
      </c>
    </row>
    <row r="44" spans="1:25" x14ac:dyDescent="0.25">
      <c r="A44" t="s">
        <v>176</v>
      </c>
      <c r="B44" t="s">
        <v>177</v>
      </c>
      <c r="C44" t="s">
        <v>178</v>
      </c>
      <c r="D44" t="s">
        <v>179</v>
      </c>
      <c r="E44" t="s">
        <v>58</v>
      </c>
      <c r="F44" t="s">
        <v>59</v>
      </c>
      <c r="G44">
        <v>50488</v>
      </c>
      <c r="H44">
        <v>49372</v>
      </c>
      <c r="I44">
        <v>1</v>
      </c>
      <c r="J44">
        <v>0</v>
      </c>
      <c r="K44">
        <v>1116</v>
      </c>
      <c r="L44">
        <v>0</v>
      </c>
      <c r="M44">
        <v>523614</v>
      </c>
      <c r="N44">
        <v>550</v>
      </c>
      <c r="O44">
        <v>5580</v>
      </c>
      <c r="P44">
        <v>212.04</v>
      </c>
      <c r="Q44">
        <v>502.2</v>
      </c>
      <c r="R44">
        <v>4949.92</v>
      </c>
      <c r="S44">
        <v>1155</v>
      </c>
      <c r="T44">
        <v>0</v>
      </c>
      <c r="U44">
        <v>523614</v>
      </c>
      <c r="V44">
        <v>536563</v>
      </c>
      <c r="W44">
        <v>0</v>
      </c>
      <c r="X44">
        <v>536563</v>
      </c>
      <c r="Y44">
        <v>0</v>
      </c>
    </row>
    <row r="45" spans="1:25" x14ac:dyDescent="0.25">
      <c r="A45" t="s">
        <v>180</v>
      </c>
      <c r="B45" t="s">
        <v>181</v>
      </c>
      <c r="C45" t="s">
        <v>182</v>
      </c>
      <c r="D45" t="s">
        <v>183</v>
      </c>
      <c r="E45" t="s">
        <v>58</v>
      </c>
      <c r="F45" t="s">
        <v>59</v>
      </c>
      <c r="G45">
        <v>51593</v>
      </c>
      <c r="H45">
        <v>50488</v>
      </c>
      <c r="I45">
        <v>1</v>
      </c>
      <c r="J45">
        <v>0</v>
      </c>
      <c r="K45">
        <v>1105</v>
      </c>
      <c r="L45">
        <v>0</v>
      </c>
      <c r="M45">
        <v>536563</v>
      </c>
      <c r="N45">
        <v>550</v>
      </c>
      <c r="O45">
        <v>5525</v>
      </c>
      <c r="P45">
        <v>209.95</v>
      </c>
      <c r="Q45">
        <v>497.25</v>
      </c>
      <c r="R45">
        <v>5195.59</v>
      </c>
      <c r="S45">
        <v>1320</v>
      </c>
      <c r="T45">
        <v>0</v>
      </c>
      <c r="U45">
        <v>536563</v>
      </c>
      <c r="V45">
        <v>549861</v>
      </c>
      <c r="W45">
        <v>0</v>
      </c>
      <c r="X45">
        <v>549861</v>
      </c>
      <c r="Y45">
        <v>0</v>
      </c>
    </row>
    <row r="46" spans="1:25" x14ac:dyDescent="0.25">
      <c r="A46" t="s">
        <v>184</v>
      </c>
      <c r="B46" t="s">
        <v>185</v>
      </c>
      <c r="C46" t="s">
        <v>186</v>
      </c>
      <c r="D46" t="s">
        <v>187</v>
      </c>
      <c r="E46" t="s">
        <v>58</v>
      </c>
      <c r="F46" t="s">
        <v>59</v>
      </c>
      <c r="G46">
        <v>52771</v>
      </c>
      <c r="H46">
        <v>51593</v>
      </c>
      <c r="I46">
        <v>1</v>
      </c>
      <c r="J46">
        <v>0</v>
      </c>
      <c r="K46">
        <v>1178</v>
      </c>
      <c r="L46">
        <v>0</v>
      </c>
      <c r="M46">
        <v>549861</v>
      </c>
      <c r="N46">
        <v>550</v>
      </c>
      <c r="O46">
        <v>5890</v>
      </c>
      <c r="P46">
        <v>223.82</v>
      </c>
      <c r="Q46">
        <v>530.1</v>
      </c>
      <c r="R46">
        <v>5278.82</v>
      </c>
      <c r="S46">
        <v>935</v>
      </c>
      <c r="T46">
        <v>0</v>
      </c>
      <c r="U46">
        <v>549861</v>
      </c>
      <c r="V46">
        <v>563269</v>
      </c>
      <c r="W46">
        <v>0</v>
      </c>
      <c r="X46">
        <v>563269</v>
      </c>
      <c r="Y46">
        <v>0</v>
      </c>
    </row>
    <row r="47" spans="1:25" x14ac:dyDescent="0.25">
      <c r="A47" t="s">
        <v>188</v>
      </c>
      <c r="B47" t="s">
        <v>189</v>
      </c>
      <c r="C47" t="s">
        <v>190</v>
      </c>
      <c r="D47" t="s">
        <v>191</v>
      </c>
      <c r="E47" t="s">
        <v>58</v>
      </c>
      <c r="F47" t="s">
        <v>59</v>
      </c>
      <c r="G47">
        <v>54205</v>
      </c>
      <c r="H47">
        <v>52771</v>
      </c>
      <c r="I47">
        <v>1</v>
      </c>
      <c r="J47">
        <v>0</v>
      </c>
      <c r="K47">
        <v>1434</v>
      </c>
      <c r="L47">
        <v>0</v>
      </c>
      <c r="M47">
        <v>563269</v>
      </c>
      <c r="N47">
        <v>550</v>
      </c>
      <c r="O47">
        <v>7170</v>
      </c>
      <c r="P47">
        <v>760.02</v>
      </c>
      <c r="Q47">
        <v>645.29999999999995</v>
      </c>
      <c r="R47">
        <v>5188.4799999999996</v>
      </c>
      <c r="S47">
        <v>660</v>
      </c>
      <c r="T47">
        <v>0</v>
      </c>
      <c r="U47">
        <v>563269</v>
      </c>
      <c r="V47">
        <v>578243</v>
      </c>
      <c r="W47">
        <v>0</v>
      </c>
      <c r="X47">
        <v>578243</v>
      </c>
      <c r="Y47">
        <v>0</v>
      </c>
    </row>
    <row r="48" spans="1:25" x14ac:dyDescent="0.25">
      <c r="A48" t="s">
        <v>192</v>
      </c>
      <c r="B48" t="s">
        <v>193</v>
      </c>
      <c r="C48" t="s">
        <v>194</v>
      </c>
      <c r="D48" t="s">
        <v>195</v>
      </c>
      <c r="E48" t="s">
        <v>58</v>
      </c>
      <c r="F48" t="s">
        <v>59</v>
      </c>
      <c r="G48">
        <v>55462</v>
      </c>
      <c r="H48">
        <v>54205</v>
      </c>
      <c r="I48">
        <v>1</v>
      </c>
      <c r="J48">
        <v>0</v>
      </c>
      <c r="K48">
        <v>1257</v>
      </c>
      <c r="L48">
        <v>0</v>
      </c>
      <c r="M48">
        <v>578243</v>
      </c>
      <c r="N48">
        <v>550</v>
      </c>
      <c r="O48">
        <v>6285</v>
      </c>
      <c r="P48">
        <v>666.21</v>
      </c>
      <c r="Q48">
        <v>565.65</v>
      </c>
      <c r="R48">
        <v>5456.09</v>
      </c>
      <c r="S48">
        <v>770</v>
      </c>
      <c r="T48">
        <v>0</v>
      </c>
      <c r="U48">
        <v>578243</v>
      </c>
      <c r="V48">
        <v>592536</v>
      </c>
      <c r="W48">
        <v>0</v>
      </c>
      <c r="X48">
        <v>592536</v>
      </c>
      <c r="Y48">
        <v>0</v>
      </c>
    </row>
    <row r="49" spans="1:25" x14ac:dyDescent="0.25">
      <c r="A49" t="s">
        <v>196</v>
      </c>
      <c r="B49" t="s">
        <v>197</v>
      </c>
      <c r="C49" t="s">
        <v>198</v>
      </c>
      <c r="D49" t="s">
        <v>199</v>
      </c>
      <c r="E49" t="s">
        <v>58</v>
      </c>
      <c r="F49" t="s">
        <v>59</v>
      </c>
      <c r="G49">
        <v>56561</v>
      </c>
      <c r="H49">
        <v>55462</v>
      </c>
      <c r="I49">
        <v>1</v>
      </c>
      <c r="J49">
        <v>0</v>
      </c>
      <c r="K49">
        <v>1099</v>
      </c>
      <c r="L49">
        <v>0</v>
      </c>
      <c r="M49">
        <v>592536</v>
      </c>
      <c r="N49">
        <v>550</v>
      </c>
      <c r="O49">
        <v>5495</v>
      </c>
      <c r="P49">
        <v>582.47</v>
      </c>
      <c r="Q49">
        <v>494.55</v>
      </c>
      <c r="R49">
        <v>5371.41</v>
      </c>
      <c r="S49">
        <v>825</v>
      </c>
      <c r="T49">
        <v>0</v>
      </c>
      <c r="U49">
        <v>592536</v>
      </c>
      <c r="V49">
        <v>605854</v>
      </c>
      <c r="W49">
        <v>0</v>
      </c>
      <c r="X49">
        <v>605854</v>
      </c>
      <c r="Y49">
        <v>0</v>
      </c>
    </row>
    <row r="50" spans="1:25" x14ac:dyDescent="0.25">
      <c r="A50" t="s">
        <v>200</v>
      </c>
      <c r="B50" t="s">
        <v>201</v>
      </c>
      <c r="C50" t="s">
        <v>202</v>
      </c>
      <c r="D50" t="s">
        <v>203</v>
      </c>
      <c r="E50" t="s">
        <v>58</v>
      </c>
      <c r="F50" t="s">
        <v>59</v>
      </c>
      <c r="G50">
        <v>57852</v>
      </c>
      <c r="H50">
        <v>56561</v>
      </c>
      <c r="I50">
        <v>1</v>
      </c>
      <c r="J50">
        <v>0</v>
      </c>
      <c r="K50">
        <v>1291</v>
      </c>
      <c r="L50">
        <v>0</v>
      </c>
      <c r="M50">
        <v>605854</v>
      </c>
      <c r="N50">
        <v>550</v>
      </c>
      <c r="O50">
        <v>6455</v>
      </c>
      <c r="P50">
        <v>684.23</v>
      </c>
      <c r="Q50">
        <v>580.95000000000005</v>
      </c>
      <c r="R50">
        <v>5638.1</v>
      </c>
      <c r="S50">
        <v>770</v>
      </c>
      <c r="T50">
        <v>0</v>
      </c>
      <c r="U50">
        <v>605854</v>
      </c>
      <c r="V50">
        <v>620532</v>
      </c>
      <c r="W50">
        <v>0</v>
      </c>
      <c r="X50">
        <v>620532</v>
      </c>
      <c r="Y50">
        <v>0</v>
      </c>
    </row>
    <row r="51" spans="1:25" x14ac:dyDescent="0.25">
      <c r="A51" t="s">
        <v>204</v>
      </c>
      <c r="B51" t="s">
        <v>205</v>
      </c>
      <c r="C51" t="s">
        <v>206</v>
      </c>
      <c r="D51" t="s">
        <v>207</v>
      </c>
      <c r="E51" t="s">
        <v>58</v>
      </c>
      <c r="F51" t="s">
        <v>59</v>
      </c>
      <c r="G51">
        <v>59434</v>
      </c>
      <c r="H51">
        <v>57852</v>
      </c>
      <c r="I51">
        <v>1</v>
      </c>
      <c r="J51">
        <v>0</v>
      </c>
      <c r="K51">
        <v>1582</v>
      </c>
      <c r="L51">
        <v>0</v>
      </c>
      <c r="M51">
        <v>620532</v>
      </c>
      <c r="N51">
        <v>550</v>
      </c>
      <c r="O51">
        <v>7910</v>
      </c>
      <c r="P51">
        <v>838.46</v>
      </c>
      <c r="Q51">
        <v>711.9</v>
      </c>
      <c r="R51">
        <v>5726.42</v>
      </c>
      <c r="S51">
        <v>605</v>
      </c>
      <c r="T51">
        <v>0</v>
      </c>
      <c r="U51">
        <v>620532</v>
      </c>
      <c r="V51">
        <v>636874</v>
      </c>
      <c r="W51">
        <v>0</v>
      </c>
      <c r="X51">
        <v>636874</v>
      </c>
      <c r="Y51">
        <v>0</v>
      </c>
    </row>
    <row r="52" spans="1:25" x14ac:dyDescent="0.25">
      <c r="A52" t="s">
        <v>208</v>
      </c>
      <c r="B52" t="s">
        <v>209</v>
      </c>
      <c r="C52" t="s">
        <v>210</v>
      </c>
      <c r="D52" t="s">
        <v>211</v>
      </c>
      <c r="E52" t="s">
        <v>58</v>
      </c>
      <c r="F52" t="s">
        <v>59</v>
      </c>
      <c r="G52">
        <v>60781</v>
      </c>
      <c r="H52">
        <v>59434</v>
      </c>
      <c r="I52">
        <v>1</v>
      </c>
      <c r="J52">
        <v>0</v>
      </c>
      <c r="K52">
        <v>1347</v>
      </c>
      <c r="L52">
        <v>0</v>
      </c>
      <c r="M52">
        <v>636874</v>
      </c>
      <c r="N52">
        <v>550</v>
      </c>
      <c r="O52">
        <v>6735</v>
      </c>
      <c r="P52">
        <v>713.91</v>
      </c>
      <c r="Q52">
        <v>606.15</v>
      </c>
      <c r="R52">
        <v>5259.89</v>
      </c>
      <c r="S52">
        <v>605</v>
      </c>
      <c r="T52">
        <v>0</v>
      </c>
      <c r="U52">
        <v>636874</v>
      </c>
      <c r="V52">
        <v>651344</v>
      </c>
      <c r="W52">
        <v>0</v>
      </c>
      <c r="X52">
        <v>651344</v>
      </c>
      <c r="Y52"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tabSelected="1" topLeftCell="A16" workbookViewId="0">
      <selection activeCell="B20" sqref="B20:E28"/>
    </sheetView>
  </sheetViews>
  <sheetFormatPr defaultRowHeight="15" x14ac:dyDescent="0.25"/>
  <cols>
    <col min="2" max="2" width="11.140625" customWidth="1"/>
    <col min="3" max="3" width="17.42578125" customWidth="1"/>
    <col min="5" max="5" width="15" customWidth="1"/>
  </cols>
  <sheetData>
    <row r="2" spans="1:21" x14ac:dyDescent="0.25">
      <c r="A2" t="s">
        <v>15</v>
      </c>
      <c r="B2" t="s">
        <v>16</v>
      </c>
      <c r="C2" t="s">
        <v>17</v>
      </c>
      <c r="D2" t="s">
        <v>21</v>
      </c>
      <c r="E2" t="s">
        <v>22</v>
      </c>
      <c r="F2" t="s">
        <v>22</v>
      </c>
      <c r="G2" t="s">
        <v>22</v>
      </c>
    </row>
    <row r="3" spans="1:21" x14ac:dyDescent="0.25">
      <c r="A3" t="s">
        <v>23</v>
      </c>
      <c r="B3" t="s">
        <v>24</v>
      </c>
      <c r="C3" t="s">
        <v>25</v>
      </c>
      <c r="D3" t="s">
        <v>27</v>
      </c>
      <c r="E3">
        <v>5.12</v>
      </c>
      <c r="F3" t="s">
        <v>28</v>
      </c>
      <c r="G3">
        <v>0</v>
      </c>
    </row>
    <row r="4" spans="1:21" x14ac:dyDescent="0.25">
      <c r="A4" t="s">
        <v>29</v>
      </c>
      <c r="B4" t="s">
        <v>30</v>
      </c>
      <c r="C4" t="s">
        <v>31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41</v>
      </c>
      <c r="J4" t="s">
        <v>42</v>
      </c>
      <c r="K4" t="s">
        <v>43</v>
      </c>
      <c r="M4" t="s">
        <v>44</v>
      </c>
      <c r="N4" t="s">
        <v>45</v>
      </c>
      <c r="O4" t="s">
        <v>46</v>
      </c>
      <c r="P4" t="s">
        <v>47</v>
      </c>
      <c r="Q4" t="s">
        <v>49</v>
      </c>
      <c r="R4" t="s">
        <v>50</v>
      </c>
      <c r="S4" t="s">
        <v>51</v>
      </c>
      <c r="T4" t="s">
        <v>52</v>
      </c>
      <c r="U4" t="s">
        <v>53</v>
      </c>
    </row>
    <row r="5" spans="1:21" x14ac:dyDescent="0.25">
      <c r="A5" t="s">
        <v>152</v>
      </c>
      <c r="B5" t="s">
        <v>153</v>
      </c>
      <c r="C5" t="s">
        <v>154</v>
      </c>
      <c r="D5">
        <v>42815</v>
      </c>
      <c r="E5">
        <v>41486</v>
      </c>
      <c r="F5">
        <v>1</v>
      </c>
      <c r="G5">
        <v>0</v>
      </c>
      <c r="H5">
        <v>1329</v>
      </c>
      <c r="I5">
        <v>505345.83</v>
      </c>
      <c r="J5">
        <v>475</v>
      </c>
      <c r="K5">
        <v>6578.55</v>
      </c>
      <c r="L5">
        <f>K5/H5</f>
        <v>4.95</v>
      </c>
      <c r="M5">
        <v>0</v>
      </c>
      <c r="N5">
        <v>592.07000000000005</v>
      </c>
      <c r="O5">
        <v>4642.16</v>
      </c>
      <c r="P5">
        <v>665</v>
      </c>
      <c r="Q5">
        <v>505345.96</v>
      </c>
      <c r="R5">
        <v>518299</v>
      </c>
      <c r="S5">
        <v>0</v>
      </c>
      <c r="T5">
        <v>518298.61</v>
      </c>
      <c r="U5">
        <v>0</v>
      </c>
    </row>
    <row r="6" spans="1:21" x14ac:dyDescent="0.25">
      <c r="A6" t="s">
        <v>156</v>
      </c>
      <c r="B6" t="s">
        <v>157</v>
      </c>
      <c r="C6" t="s">
        <v>158</v>
      </c>
      <c r="D6">
        <v>44178</v>
      </c>
      <c r="E6">
        <v>42815</v>
      </c>
      <c r="F6">
        <v>1</v>
      </c>
      <c r="G6">
        <v>0</v>
      </c>
      <c r="H6">
        <v>1363</v>
      </c>
      <c r="I6">
        <v>518298.61</v>
      </c>
      <c r="J6">
        <v>475</v>
      </c>
      <c r="K6">
        <v>6746.85</v>
      </c>
      <c r="L6">
        <f t="shared" ref="L6:L16" si="0">K6/H6</f>
        <v>4.95</v>
      </c>
      <c r="M6">
        <v>0</v>
      </c>
      <c r="N6">
        <v>607.22</v>
      </c>
      <c r="O6">
        <v>4724.12</v>
      </c>
      <c r="P6">
        <v>1092.5</v>
      </c>
      <c r="Q6">
        <v>518298.19</v>
      </c>
      <c r="R6">
        <v>531944</v>
      </c>
      <c r="S6">
        <v>0</v>
      </c>
      <c r="T6">
        <v>531944.30000000005</v>
      </c>
      <c r="U6">
        <v>0</v>
      </c>
    </row>
    <row r="7" spans="1:21" x14ac:dyDescent="0.25">
      <c r="A7" t="s">
        <v>160</v>
      </c>
      <c r="B7" t="s">
        <v>161</v>
      </c>
      <c r="C7" t="s">
        <v>162</v>
      </c>
      <c r="D7">
        <v>45430</v>
      </c>
      <c r="E7">
        <v>44178</v>
      </c>
      <c r="F7">
        <v>1</v>
      </c>
      <c r="G7">
        <v>0</v>
      </c>
      <c r="H7">
        <v>1252</v>
      </c>
      <c r="I7">
        <v>531944.30000000005</v>
      </c>
      <c r="J7">
        <v>475</v>
      </c>
      <c r="K7">
        <v>6197.4</v>
      </c>
      <c r="L7">
        <f t="shared" si="0"/>
        <v>4.9499999999999993</v>
      </c>
      <c r="M7">
        <v>0</v>
      </c>
      <c r="N7">
        <v>557.77</v>
      </c>
      <c r="O7">
        <v>4343.6099999999997</v>
      </c>
      <c r="P7">
        <v>0</v>
      </c>
      <c r="Q7">
        <v>531944.53</v>
      </c>
      <c r="R7">
        <v>543518</v>
      </c>
      <c r="S7">
        <v>59000</v>
      </c>
      <c r="T7">
        <v>484517.77</v>
      </c>
      <c r="U7">
        <v>0</v>
      </c>
    </row>
    <row r="8" spans="1:21" x14ac:dyDescent="0.25">
      <c r="A8" t="s">
        <v>164</v>
      </c>
      <c r="B8" t="s">
        <v>165</v>
      </c>
      <c r="C8" t="s">
        <v>166</v>
      </c>
      <c r="D8">
        <v>46926</v>
      </c>
      <c r="E8">
        <v>45430</v>
      </c>
      <c r="F8">
        <v>1</v>
      </c>
      <c r="G8">
        <v>0</v>
      </c>
      <c r="H8">
        <v>1496</v>
      </c>
      <c r="I8">
        <v>484517.77</v>
      </c>
      <c r="J8">
        <v>475</v>
      </c>
      <c r="K8">
        <v>7405.2</v>
      </c>
      <c r="L8">
        <f t="shared" si="0"/>
        <v>4.95</v>
      </c>
      <c r="M8">
        <v>0</v>
      </c>
      <c r="N8">
        <v>666.47</v>
      </c>
      <c r="O8">
        <v>4896.07</v>
      </c>
      <c r="P8">
        <v>665</v>
      </c>
      <c r="Q8">
        <v>484517.77</v>
      </c>
      <c r="R8">
        <v>498626</v>
      </c>
      <c r="S8">
        <v>0</v>
      </c>
      <c r="T8">
        <v>498626</v>
      </c>
      <c r="U8">
        <v>0</v>
      </c>
    </row>
    <row r="9" spans="1:21" x14ac:dyDescent="0.25">
      <c r="A9" t="s">
        <v>168</v>
      </c>
      <c r="B9" t="s">
        <v>169</v>
      </c>
      <c r="C9" t="s">
        <v>170</v>
      </c>
      <c r="D9">
        <v>48199</v>
      </c>
      <c r="E9">
        <v>46926</v>
      </c>
      <c r="F9">
        <v>1</v>
      </c>
      <c r="G9">
        <v>0</v>
      </c>
      <c r="H9">
        <v>1273</v>
      </c>
      <c r="I9">
        <v>498626</v>
      </c>
      <c r="J9">
        <v>550</v>
      </c>
      <c r="K9">
        <v>6365</v>
      </c>
      <c r="L9">
        <f t="shared" si="0"/>
        <v>5</v>
      </c>
      <c r="M9">
        <v>0</v>
      </c>
      <c r="N9">
        <v>572.85</v>
      </c>
      <c r="O9">
        <v>4789.55</v>
      </c>
      <c r="P9">
        <v>770</v>
      </c>
      <c r="Q9">
        <v>498626</v>
      </c>
      <c r="R9">
        <v>511673</v>
      </c>
      <c r="S9">
        <v>0</v>
      </c>
      <c r="T9">
        <v>511673</v>
      </c>
      <c r="U9">
        <v>0</v>
      </c>
    </row>
    <row r="10" spans="1:21" x14ac:dyDescent="0.25">
      <c r="A10" t="s">
        <v>172</v>
      </c>
      <c r="B10" t="s">
        <v>173</v>
      </c>
      <c r="C10" t="s">
        <v>174</v>
      </c>
      <c r="D10">
        <v>49372</v>
      </c>
      <c r="E10">
        <v>48199</v>
      </c>
      <c r="F10">
        <v>1</v>
      </c>
      <c r="G10">
        <v>0</v>
      </c>
      <c r="H10">
        <v>1173</v>
      </c>
      <c r="I10">
        <v>511673</v>
      </c>
      <c r="J10">
        <v>550</v>
      </c>
      <c r="K10">
        <v>5865</v>
      </c>
      <c r="L10">
        <f t="shared" si="0"/>
        <v>5</v>
      </c>
      <c r="M10">
        <v>0</v>
      </c>
      <c r="N10">
        <v>527.85</v>
      </c>
      <c r="O10">
        <v>5040.41</v>
      </c>
      <c r="P10">
        <v>385</v>
      </c>
      <c r="Q10">
        <v>511673</v>
      </c>
      <c r="R10">
        <v>523614</v>
      </c>
      <c r="S10">
        <v>0</v>
      </c>
      <c r="T10">
        <v>523614</v>
      </c>
      <c r="U10">
        <v>0</v>
      </c>
    </row>
    <row r="11" spans="1:21" x14ac:dyDescent="0.25">
      <c r="A11" t="s">
        <v>176</v>
      </c>
      <c r="B11" t="s">
        <v>177</v>
      </c>
      <c r="C11" t="s">
        <v>178</v>
      </c>
      <c r="D11">
        <v>50488</v>
      </c>
      <c r="E11">
        <v>49372</v>
      </c>
      <c r="F11">
        <v>1</v>
      </c>
      <c r="G11">
        <v>0</v>
      </c>
      <c r="H11">
        <v>1116</v>
      </c>
      <c r="I11">
        <v>523614</v>
      </c>
      <c r="J11">
        <v>550</v>
      </c>
      <c r="K11">
        <v>5580</v>
      </c>
      <c r="L11">
        <f t="shared" si="0"/>
        <v>5</v>
      </c>
      <c r="M11">
        <v>212.04</v>
      </c>
      <c r="N11">
        <v>502.2</v>
      </c>
      <c r="O11">
        <v>4949.92</v>
      </c>
      <c r="P11">
        <v>1155</v>
      </c>
      <c r="Q11">
        <v>523614</v>
      </c>
      <c r="R11">
        <v>536563</v>
      </c>
      <c r="S11">
        <v>0</v>
      </c>
      <c r="T11">
        <v>536563</v>
      </c>
      <c r="U11">
        <v>0</v>
      </c>
    </row>
    <row r="12" spans="1:21" x14ac:dyDescent="0.25">
      <c r="A12" t="s">
        <v>180</v>
      </c>
      <c r="B12" t="s">
        <v>181</v>
      </c>
      <c r="C12" t="s">
        <v>182</v>
      </c>
      <c r="D12">
        <v>51593</v>
      </c>
      <c r="E12">
        <v>50488</v>
      </c>
      <c r="F12">
        <v>1</v>
      </c>
      <c r="G12">
        <v>0</v>
      </c>
      <c r="H12">
        <v>1105</v>
      </c>
      <c r="I12">
        <v>536563</v>
      </c>
      <c r="J12">
        <v>550</v>
      </c>
      <c r="K12">
        <v>5525</v>
      </c>
      <c r="L12">
        <f t="shared" si="0"/>
        <v>5</v>
      </c>
      <c r="M12">
        <v>209.95</v>
      </c>
      <c r="N12">
        <v>497.25</v>
      </c>
      <c r="O12">
        <v>5195.59</v>
      </c>
      <c r="P12">
        <v>1320</v>
      </c>
      <c r="Q12">
        <v>536563</v>
      </c>
      <c r="R12">
        <v>549861</v>
      </c>
      <c r="S12">
        <v>0</v>
      </c>
      <c r="T12">
        <v>549861</v>
      </c>
      <c r="U12">
        <v>0</v>
      </c>
    </row>
    <row r="13" spans="1:21" x14ac:dyDescent="0.25">
      <c r="A13" t="s">
        <v>184</v>
      </c>
      <c r="B13" t="s">
        <v>185</v>
      </c>
      <c r="C13" t="s">
        <v>186</v>
      </c>
      <c r="D13">
        <v>52771</v>
      </c>
      <c r="E13">
        <v>51593</v>
      </c>
      <c r="F13">
        <v>1</v>
      </c>
      <c r="G13">
        <v>0</v>
      </c>
      <c r="H13">
        <v>1178</v>
      </c>
      <c r="I13">
        <v>549861</v>
      </c>
      <c r="J13">
        <v>550</v>
      </c>
      <c r="K13">
        <v>5890</v>
      </c>
      <c r="L13">
        <f t="shared" si="0"/>
        <v>5</v>
      </c>
      <c r="M13">
        <v>223.82</v>
      </c>
      <c r="N13">
        <v>530.1</v>
      </c>
      <c r="O13">
        <v>5278.82</v>
      </c>
      <c r="P13">
        <v>935</v>
      </c>
      <c r="Q13">
        <v>549861</v>
      </c>
      <c r="R13">
        <v>563269</v>
      </c>
      <c r="S13">
        <v>0</v>
      </c>
      <c r="T13">
        <v>563269</v>
      </c>
      <c r="U13">
        <v>0</v>
      </c>
    </row>
    <row r="14" spans="1:21" x14ac:dyDescent="0.25">
      <c r="A14" t="s">
        <v>188</v>
      </c>
      <c r="B14" t="s">
        <v>189</v>
      </c>
      <c r="C14" t="s">
        <v>190</v>
      </c>
      <c r="D14">
        <v>54205</v>
      </c>
      <c r="E14">
        <v>52771</v>
      </c>
      <c r="F14">
        <v>1</v>
      </c>
      <c r="G14">
        <v>0</v>
      </c>
      <c r="H14">
        <v>1434</v>
      </c>
      <c r="I14">
        <v>563269</v>
      </c>
      <c r="J14">
        <v>550</v>
      </c>
      <c r="K14">
        <v>7170</v>
      </c>
      <c r="L14">
        <f t="shared" si="0"/>
        <v>5</v>
      </c>
      <c r="M14">
        <v>760.02</v>
      </c>
      <c r="N14">
        <v>645.29999999999995</v>
      </c>
      <c r="O14">
        <v>5188.4799999999996</v>
      </c>
      <c r="P14">
        <v>660</v>
      </c>
      <c r="Q14">
        <v>563269</v>
      </c>
      <c r="R14">
        <v>578243</v>
      </c>
      <c r="S14">
        <v>0</v>
      </c>
      <c r="T14">
        <v>578243</v>
      </c>
      <c r="U14">
        <v>0</v>
      </c>
    </row>
    <row r="15" spans="1:21" x14ac:dyDescent="0.25">
      <c r="A15" t="s">
        <v>192</v>
      </c>
      <c r="B15" t="s">
        <v>193</v>
      </c>
      <c r="C15" t="s">
        <v>194</v>
      </c>
      <c r="D15">
        <v>55462</v>
      </c>
      <c r="E15">
        <v>54205</v>
      </c>
      <c r="F15">
        <v>1</v>
      </c>
      <c r="G15">
        <v>0</v>
      </c>
      <c r="H15">
        <v>1257</v>
      </c>
      <c r="I15">
        <v>578243</v>
      </c>
      <c r="J15">
        <v>550</v>
      </c>
      <c r="K15">
        <v>6285</v>
      </c>
      <c r="L15">
        <f t="shared" si="0"/>
        <v>5</v>
      </c>
      <c r="M15">
        <v>666.21</v>
      </c>
      <c r="N15">
        <v>565.65</v>
      </c>
      <c r="O15">
        <v>5456.09</v>
      </c>
      <c r="P15">
        <v>770</v>
      </c>
      <c r="Q15">
        <v>578243</v>
      </c>
      <c r="R15">
        <v>592536</v>
      </c>
      <c r="S15">
        <v>0</v>
      </c>
      <c r="T15">
        <v>592536</v>
      </c>
      <c r="U15">
        <v>0</v>
      </c>
    </row>
    <row r="16" spans="1:21" x14ac:dyDescent="0.25">
      <c r="A16" t="s">
        <v>196</v>
      </c>
      <c r="B16" t="s">
        <v>197</v>
      </c>
      <c r="C16" t="s">
        <v>198</v>
      </c>
      <c r="D16">
        <v>56561</v>
      </c>
      <c r="E16">
        <v>55462</v>
      </c>
      <c r="F16">
        <v>1</v>
      </c>
      <c r="G16">
        <v>0</v>
      </c>
      <c r="H16">
        <v>1099</v>
      </c>
      <c r="I16">
        <v>592536</v>
      </c>
      <c r="J16">
        <v>550</v>
      </c>
      <c r="K16">
        <v>5495</v>
      </c>
      <c r="L16">
        <f t="shared" si="0"/>
        <v>5</v>
      </c>
      <c r="M16">
        <v>582.47</v>
      </c>
      <c r="N16">
        <v>494.55</v>
      </c>
      <c r="O16">
        <v>5371.41</v>
      </c>
      <c r="P16">
        <v>825</v>
      </c>
      <c r="Q16">
        <v>592536</v>
      </c>
      <c r="R16">
        <v>605854</v>
      </c>
      <c r="S16">
        <v>0</v>
      </c>
      <c r="T16">
        <v>605854</v>
      </c>
      <c r="U16">
        <v>0</v>
      </c>
    </row>
    <row r="17" spans="2:13" x14ac:dyDescent="0.25">
      <c r="H17">
        <f>SUM(H5:H16)</f>
        <v>15075</v>
      </c>
    </row>
    <row r="20" spans="2:13" x14ac:dyDescent="0.25">
      <c r="B20" s="12" t="s">
        <v>212</v>
      </c>
      <c r="C20" s="12"/>
      <c r="D20" s="12"/>
      <c r="E20" s="12"/>
      <c r="L20">
        <f>J5/5</f>
        <v>95</v>
      </c>
    </row>
    <row r="21" spans="2:13" x14ac:dyDescent="0.25">
      <c r="B21" s="16" t="s">
        <v>29</v>
      </c>
      <c r="C21" s="16" t="s">
        <v>229</v>
      </c>
      <c r="D21" s="16" t="s">
        <v>29</v>
      </c>
      <c r="E21" s="16" t="s">
        <v>229</v>
      </c>
    </row>
    <row r="22" spans="2:13" x14ac:dyDescent="0.25">
      <c r="B22" s="13">
        <v>44562</v>
      </c>
      <c r="C22" s="14">
        <v>1329</v>
      </c>
      <c r="D22" s="13">
        <v>44743</v>
      </c>
      <c r="E22" s="14">
        <v>1116</v>
      </c>
      <c r="K22">
        <f>K5/H5</f>
        <v>4.95</v>
      </c>
    </row>
    <row r="23" spans="2:13" x14ac:dyDescent="0.25">
      <c r="B23" s="13">
        <v>44593</v>
      </c>
      <c r="C23" s="14">
        <v>1363</v>
      </c>
      <c r="D23" s="13">
        <v>44774</v>
      </c>
      <c r="E23" s="14">
        <v>1105</v>
      </c>
    </row>
    <row r="24" spans="2:13" x14ac:dyDescent="0.25">
      <c r="B24" s="13">
        <v>44621</v>
      </c>
      <c r="C24" s="14">
        <v>1252</v>
      </c>
      <c r="D24" s="13">
        <v>44805</v>
      </c>
      <c r="E24" s="14">
        <v>1178</v>
      </c>
    </row>
    <row r="25" spans="2:13" x14ac:dyDescent="0.25">
      <c r="B25" s="13">
        <v>44652</v>
      </c>
      <c r="C25" s="14">
        <v>1496</v>
      </c>
      <c r="D25" s="13">
        <v>44835</v>
      </c>
      <c r="E25" s="14">
        <v>1434</v>
      </c>
    </row>
    <row r="26" spans="2:13" x14ac:dyDescent="0.25">
      <c r="B26" s="13">
        <v>44682</v>
      </c>
      <c r="C26" s="14">
        <v>1273</v>
      </c>
      <c r="D26" s="13">
        <v>44866</v>
      </c>
      <c r="E26" s="14">
        <v>1258</v>
      </c>
    </row>
    <row r="27" spans="2:13" x14ac:dyDescent="0.25">
      <c r="B27" s="13">
        <v>44713</v>
      </c>
      <c r="C27" s="14">
        <v>1173</v>
      </c>
      <c r="D27" s="13">
        <v>44896</v>
      </c>
      <c r="E27" s="14">
        <v>1099</v>
      </c>
    </row>
    <row r="28" spans="2:13" x14ac:dyDescent="0.25">
      <c r="B28" s="12" t="s">
        <v>213</v>
      </c>
      <c r="C28" s="12"/>
      <c r="D28" s="12"/>
      <c r="E28" s="14">
        <v>15075</v>
      </c>
      <c r="I28">
        <f>100-33.92</f>
        <v>66.08</v>
      </c>
      <c r="M28">
        <f>7738/12</f>
        <v>644.83333333333337</v>
      </c>
    </row>
    <row r="30" spans="2:13" ht="33.75" customHeight="1" x14ac:dyDescent="0.25">
      <c r="B30" t="s">
        <v>214</v>
      </c>
      <c r="C30" s="15" t="s">
        <v>215</v>
      </c>
      <c r="D30">
        <f>(15075*33.92)/66.08</f>
        <v>7738.256658595642</v>
      </c>
    </row>
    <row r="31" spans="2:13" x14ac:dyDescent="0.25">
      <c r="B31" t="s">
        <v>219</v>
      </c>
    </row>
    <row r="32" spans="2:13" x14ac:dyDescent="0.25">
      <c r="B32" t="s">
        <v>218</v>
      </c>
    </row>
    <row r="33" spans="2:3" x14ac:dyDescent="0.25">
      <c r="B33" t="s">
        <v>216</v>
      </c>
      <c r="C33">
        <f>645*4*4.95*2</f>
        <v>25542</v>
      </c>
    </row>
    <row r="34" spans="2:3" x14ac:dyDescent="0.25">
      <c r="B34" t="s">
        <v>217</v>
      </c>
      <c r="C34">
        <f>645*8*5*2</f>
        <v>51600</v>
      </c>
    </row>
    <row r="35" spans="2:3" x14ac:dyDescent="0.25">
      <c r="C35">
        <f>SUM(C33:C34)</f>
        <v>77142</v>
      </c>
    </row>
    <row r="36" spans="2:3" x14ac:dyDescent="0.25">
      <c r="B36" t="s">
        <v>220</v>
      </c>
      <c r="C36">
        <f>C35*9%</f>
        <v>6942.78</v>
      </c>
    </row>
    <row r="37" spans="2:3" x14ac:dyDescent="0.25">
      <c r="B37" t="s">
        <v>221</v>
      </c>
      <c r="C37">
        <f>7740*0.53</f>
        <v>4102.2</v>
      </c>
    </row>
    <row r="38" spans="2:3" x14ac:dyDescent="0.25">
      <c r="B38" t="s">
        <v>213</v>
      </c>
      <c r="C38">
        <f>C35+C36+C37</f>
        <v>88186.98</v>
      </c>
    </row>
    <row r="41" spans="2:3" x14ac:dyDescent="0.25">
      <c r="B41" t="s">
        <v>222</v>
      </c>
    </row>
    <row r="42" spans="2:3" x14ac:dyDescent="0.25">
      <c r="B42" t="s">
        <v>224</v>
      </c>
      <c r="C42">
        <v>11.39</v>
      </c>
    </row>
    <row r="43" spans="2:3" x14ac:dyDescent="0.25">
      <c r="B43" t="s">
        <v>223</v>
      </c>
      <c r="C43">
        <v>5.12</v>
      </c>
    </row>
    <row r="44" spans="2:3" x14ac:dyDescent="0.25">
      <c r="B44" t="s">
        <v>225</v>
      </c>
      <c r="C44">
        <f>C42-C43</f>
        <v>6.2700000000000005</v>
      </c>
    </row>
    <row r="45" spans="2:3" x14ac:dyDescent="0.25">
      <c r="B45" t="s">
        <v>226</v>
      </c>
      <c r="C45">
        <f>6.25*4*95*2</f>
        <v>4750</v>
      </c>
    </row>
    <row r="46" spans="2:3" x14ac:dyDescent="0.25">
      <c r="B46" t="s">
        <v>227</v>
      </c>
      <c r="C46">
        <f>6.25*8*110*2</f>
        <v>11000</v>
      </c>
    </row>
    <row r="47" spans="2:3" x14ac:dyDescent="0.25">
      <c r="C47">
        <f>C46+C45</f>
        <v>15750</v>
      </c>
    </row>
    <row r="49" spans="2:3" x14ac:dyDescent="0.25">
      <c r="B49" t="s">
        <v>228</v>
      </c>
      <c r="C49">
        <f>C47+C38</f>
        <v>103936.98</v>
      </c>
    </row>
  </sheetData>
  <mergeCells count="2">
    <mergeCell ref="B20:E20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Windows User</cp:lastModifiedBy>
  <dcterms:created xsi:type="dcterms:W3CDTF">2023-03-06T06:57:49Z</dcterms:created>
  <dcterms:modified xsi:type="dcterms:W3CDTF">2023-03-06T07:37:04Z</dcterms:modified>
</cp:coreProperties>
</file>