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70" firstSheet="26" activeTab="30"/>
  </bookViews>
  <sheets>
    <sheet name="THAMMADAHALLI" sheetId="1" r:id="rId1"/>
    <sheet name="DOREKERE" sheetId="3" r:id="rId2"/>
    <sheet name="Bekkare" sheetId="6" r:id="rId3"/>
    <sheet name="Asvalu" sheetId="7" r:id="rId4"/>
    <sheet name="Asvalu1" sheetId="8" r:id="rId5"/>
    <sheet name="Asvalu2" sheetId="9" r:id="rId6"/>
    <sheet name="Hunsethopllu " sheetId="10" r:id="rId7"/>
    <sheet name="Asvalu 4" sheetId="11" r:id="rId8"/>
    <sheet name="Kowlanahalli" sheetId="12" r:id="rId9"/>
    <sheet name="Chapparadahalli" sheetId="13" r:id="rId10"/>
    <sheet name="Seeguru" sheetId="14" r:id="rId11"/>
    <sheet name="Seeguru (2)" sheetId="16" r:id="rId12"/>
    <sheet name="Ravanduru Shifting" sheetId="21" r:id="rId13"/>
    <sheet name="Ravanduru Shifting (2)" sheetId="22" r:id="rId14"/>
    <sheet name="N Shettahalli" sheetId="17" r:id="rId15"/>
    <sheet name="BETTADAPURA" sheetId="18" r:id="rId16"/>
    <sheet name="Anandagere" sheetId="23" r:id="rId17"/>
    <sheet name="Hasuvinakavalu" sheetId="19" r:id="rId18"/>
    <sheet name="Doddanerale" sheetId="20" r:id="rId19"/>
    <sheet name="Anandagere-11" sheetId="24" r:id="rId20"/>
    <sheet name="Bettadapura-Saleem" sheetId="25" r:id="rId21"/>
    <sheet name="SEEGURU..." sheetId="26" r:id="rId22"/>
    <sheet name="Bettadapura Shifting" sheetId="27" r:id="rId23"/>
    <sheet name="Naganahalli" sheetId="28" r:id="rId24"/>
    <sheet name="Billahalli" sheetId="29" r:id="rId25"/>
    <sheet name="H H Bagilu" sheetId="30" r:id="rId26"/>
    <sheet name="H H Bagilu (2)" sheetId="31" r:id="rId27"/>
    <sheet name="K Haralahalli" sheetId="32" r:id="rId28"/>
    <sheet name="Telaginakuppe shifting" sheetId="33" r:id="rId29"/>
    <sheet name="D K Halii" sheetId="34" r:id="rId30"/>
    <sheet name="Kelaginahalli" sheetId="35" r:id="rId31"/>
  </sheets>
  <definedNames>
    <definedName name="_xlnm.Print_Area" localSheetId="3">Asvalu!$A$1:$H$32</definedName>
    <definedName name="_xlnm.Print_Area" localSheetId="7">'Asvalu 4'!$A$1:$H$28</definedName>
    <definedName name="_xlnm.Print_Area" localSheetId="4">Asvalu1!$A$1:$H$30</definedName>
    <definedName name="_xlnm.Print_Area" localSheetId="5">Asvalu2!$A$1:$H$31</definedName>
    <definedName name="_xlnm.Print_Area" localSheetId="2">Bekkare!$A$1:$H$34</definedName>
    <definedName name="_xlnm.Print_Area" localSheetId="15">BETTADAPURA!$A$1:$H$26</definedName>
    <definedName name="_xlnm.Print_Area" localSheetId="9">Chapparadahalli!$A$1:$H$28</definedName>
    <definedName name="_xlnm.Print_Area" localSheetId="17">Hasuvinakavalu!$A$1:$H$24</definedName>
    <definedName name="_xlnm.Print_Area" localSheetId="6">'Hunsethopllu '!$A$1:$H$33</definedName>
    <definedName name="_xlnm.Print_Area" localSheetId="8">Kowlanahalli!$A$1:$H$24</definedName>
    <definedName name="_xlnm.Print_Area" localSheetId="14">'N Shettahalli'!$A$1:$H$23</definedName>
    <definedName name="_xlnm.Print_Area" localSheetId="10">Seeguru!$A$1:$H$31</definedName>
    <definedName name="_xlnm.Print_Area" localSheetId="11">'Seeguru (2)'!$A$1:$H$27</definedName>
    <definedName name="_xlnm.Print_Area" localSheetId="0">THAMMADAHALLI!$A$33:$H$53</definedName>
    <definedName name="_xlnm.Print_Area" localSheetId="18">Doddanerale!$A$1:$H$23</definedName>
    <definedName name="_xlnm.Print_Area" localSheetId="12">'Ravanduru Shifting'!$A$1:$H$27</definedName>
    <definedName name="_xlnm.Print_Area" localSheetId="13">'Ravanduru Shifting (2)'!$A$1:$H$25</definedName>
    <definedName name="_xlnm.Print_Area" localSheetId="16">Anandagere!$A$1:$H$26</definedName>
    <definedName name="_xlnm.Print_Area" localSheetId="19">'Anandagere-11'!$A$1:$H$26</definedName>
    <definedName name="_xlnm.Print_Area" localSheetId="20">'Bettadapura-Saleem'!$A$1:$H$23</definedName>
    <definedName name="_xlnm.Print_Area" localSheetId="21">SEEGURU...!$A$1:$H$23</definedName>
    <definedName name="_xlnm.Print_Area" localSheetId="22">'Bettadapura Shifting'!$A$1:$H$23</definedName>
    <definedName name="_xlnm.Print_Area" localSheetId="23">Naganahalli!$A$1:$H$23</definedName>
    <definedName name="_xlnm.Print_Area" localSheetId="24">Billahalli!$A$1:$H$23</definedName>
    <definedName name="_xlnm.Print_Area" localSheetId="25">'H H Bagilu'!$A$1:$H$22</definedName>
    <definedName name="_xlnm.Print_Area" localSheetId="26">'H H Bagilu (2)'!$A$1:$H$21</definedName>
    <definedName name="_xlnm.Print_Area" localSheetId="27">'K Haralahalli'!$A$1:$H$24</definedName>
    <definedName name="_xlnm.Print_Area" localSheetId="28">'Telaginakuppe shifting'!$A$1:$H$21</definedName>
    <definedName name="_xlnm.Print_Area" localSheetId="29">'D K Halii'!$A$1:$H$24</definedName>
    <definedName name="_xlnm.Print_Area" localSheetId="30">Kelaginahalli!$A$1:$H$23</definedName>
  </definedNames>
  <calcPr calcId="144525"/>
</workbook>
</file>

<file path=xl/sharedStrings.xml><?xml version="1.0" encoding="utf-8"?>
<sst xmlns="http://schemas.openxmlformats.org/spreadsheetml/2006/main" count="1204" uniqueCount="172">
  <si>
    <t>CHAMUNDESHWARI ELECTRICITY SUPPLY  CORPORATION LTD</t>
  </si>
  <si>
    <t xml:space="preserve">   Estimate No:- SMG-                                                                       DATED : </t>
  </si>
  <si>
    <t>Estimate for APS NJY supply to Thammadahalli Gavi Siddeshwara Matha for existing IP supply in Thammadahalli village in O&amp;M-Ravandur section, Bettadapura sub division. UNDER SELF-EXECUTION.</t>
  </si>
  <si>
    <t>Sl No</t>
  </si>
  <si>
    <t>Particulars, Name of The Materials</t>
  </si>
  <si>
    <t>Unit</t>
  </si>
  <si>
    <t>Qty</t>
  </si>
  <si>
    <t>Rate</t>
  </si>
  <si>
    <t>Amount</t>
  </si>
  <si>
    <t xml:space="preserve">Labour Charges </t>
  </si>
  <si>
    <t>9.00 Mtrs long PSC pole 200Kg WL</t>
  </si>
  <si>
    <t>Nos.</t>
  </si>
  <si>
    <t xml:space="preserve">11KV Horizontal cross arms with clamp, HTST , bolts &amp;nuts of required size and washers etc for PSC pole </t>
  </si>
  <si>
    <t>Set</t>
  </si>
  <si>
    <t>LT 2 Pin cross arm with pole clamps, Bolts, Nuts and Washer   GI</t>
  </si>
  <si>
    <t>No's</t>
  </si>
  <si>
    <t xml:space="preserve">1.1 Kv pin insulators with G.I Pin </t>
  </si>
  <si>
    <t>11kV, 5kN Composite / Polymeric Pin Insulator (24mm dia FRP Rod)</t>
  </si>
  <si>
    <t>No. 8 Strain insulator</t>
  </si>
  <si>
    <t>Weasel ACSR Conductor</t>
  </si>
  <si>
    <t>Km</t>
  </si>
  <si>
    <t>Spiral earth electrode</t>
  </si>
  <si>
    <t>Miscellaneous materials</t>
  </si>
  <si>
    <t>TOTAL</t>
  </si>
  <si>
    <t>A) MATERIALS COST</t>
  </si>
  <si>
    <t>B) LABOUR CHARGE</t>
  </si>
  <si>
    <t xml:space="preserve">L. A.  30%  on Labour charges </t>
  </si>
  <si>
    <t>GST 18% on L.Chr (2+3)</t>
  </si>
  <si>
    <t>Employees cost 20 % on total labour charges   ( 2 + 3 )</t>
  </si>
  <si>
    <t xml:space="preserve"> GRAND TOTAL</t>
  </si>
  <si>
    <t>ROUND OFF</t>
  </si>
  <si>
    <r>
      <rPr>
        <b/>
        <sz val="12"/>
        <rFont val="Garamond"/>
        <charset val="134"/>
      </rPr>
      <t xml:space="preserve">  </t>
    </r>
    <r>
      <rPr>
        <b/>
        <u/>
        <sz val="12"/>
        <rFont val="Garamond"/>
        <charset val="134"/>
      </rPr>
      <t>CERTIFICATE:-</t>
    </r>
    <r>
      <rPr>
        <sz val="12"/>
        <rFont val="Garamond"/>
        <charset val="134"/>
      </rPr>
      <t xml:space="preserve"> Certified that I have personally visited the spot and prepared this estimate using current schedule of rates in the most economical and safe way of executing the work.</t>
    </r>
  </si>
  <si>
    <t xml:space="preserve"> Junior Engineer (Ele.,)</t>
  </si>
  <si>
    <t>Assistant  Executive Engineer (Ele)</t>
  </si>
  <si>
    <t xml:space="preserve">CESC, O&amp;M unit </t>
  </si>
  <si>
    <t xml:space="preserve">    CESC,  O&amp;M Sub-division</t>
  </si>
  <si>
    <t>Ravandur section.</t>
  </si>
  <si>
    <t>Bettadapura</t>
  </si>
  <si>
    <t>REPORT</t>
  </si>
  <si>
    <r>
      <rPr>
        <sz val="12"/>
        <rFont val="Garamond"/>
        <charset val="134"/>
      </rPr>
      <t xml:space="preserve">            This estimate is prepared for Rs. </t>
    </r>
    <r>
      <rPr>
        <b/>
        <sz val="12"/>
        <rFont val="Garamond"/>
        <charset val="134"/>
      </rPr>
      <t xml:space="preserve">59765.00 </t>
    </r>
    <r>
      <rPr>
        <sz val="12"/>
        <rFont val="Garamond"/>
        <charset val="134"/>
      </rPr>
      <t xml:space="preserve">Only for Estimate for APS NJY supply to Thammadahalli Gavi Siddeshwara Matha for existing IP supply in Thammadahalli village in O&amp;M-Ravandur section, Bettadapura sub division. UNDER SELF-EXECUTION. At present the supply is from IP line with RR No. TML-91 which makes the works to carry on auspicious days difficult. Hence this estimate is prepared for providing NJY supply </t>
    </r>
    <r>
      <rPr>
        <b/>
        <sz val="14"/>
        <rFont val="Garamond"/>
        <charset val="134"/>
      </rPr>
      <t>under Self-execution.</t>
    </r>
  </si>
  <si>
    <t xml:space="preserve">                    Hence this estimate may be sanctioned earliest. All the necessary materials are provided in this estimate. Hence this estimate may kindly be sanctioned at an early date.</t>
  </si>
  <si>
    <t>Estimate for APS NJY supply in favour of Ramegowda &amp; Mahendra for existing IP supply in Dorekere village in O&amp;M-Ravandur section, Bettadapura sub division. UNDER SELF-EXECUTION.</t>
  </si>
  <si>
    <r>
      <rPr>
        <sz val="12"/>
        <rFont val="Garamond"/>
        <charset val="134"/>
      </rPr>
      <t xml:space="preserve">            This estimate is prepared for Rs. </t>
    </r>
    <r>
      <rPr>
        <b/>
        <sz val="12"/>
        <rFont val="Garamond"/>
        <charset val="134"/>
      </rPr>
      <t xml:space="preserve">13114.00 </t>
    </r>
    <r>
      <rPr>
        <sz val="12"/>
        <rFont val="Garamond"/>
        <charset val="134"/>
      </rPr>
      <t xml:space="preserve">Only for Estimate for APS NJY supply  in favour of Ramegowda &amp; Mahendra for existing IP supply in Dorekere village in O&amp;M-Ravandur section, Bettadapura sub division. UNDER SELF-EXECUTION.. At present the supply is from IP line with RR No.________________________ which makes the works to carry on auspicious days difficult. Hence this estimate is prepared for providing NJY supply </t>
    </r>
    <r>
      <rPr>
        <b/>
        <sz val="14"/>
        <rFont val="Garamond"/>
        <charset val="134"/>
      </rPr>
      <t>under Self-execution.</t>
    </r>
  </si>
  <si>
    <t xml:space="preserve">   Estimate No:- KBM- 99                                                                      DATED : 06.11.2020</t>
  </si>
  <si>
    <t xml:space="preserve">Estimation for providing  APS NJY lines  in favour of Shivaramu S/O Honnegowdagowda  Seeguru gate        limits, Seegur Section, Bettadapura Sub-division.UNDER SELF-EXECUTION </t>
  </si>
  <si>
    <t>Sl.No</t>
  </si>
  <si>
    <t xml:space="preserve">Materials </t>
  </si>
  <si>
    <t xml:space="preserve">Qty </t>
  </si>
  <si>
    <t>Rates as per CESC SR 2018-19</t>
  </si>
  <si>
    <t xml:space="preserve">Material </t>
  </si>
  <si>
    <t xml:space="preserve">Labour </t>
  </si>
  <si>
    <t xml:space="preserve">Rate </t>
  </si>
  <si>
    <t>RCC pole 8mtr long</t>
  </si>
  <si>
    <t>Nos</t>
  </si>
  <si>
    <t>4 Pin cross arms with pole clamp, B&amp;N of required size and washers etc for PSC pole</t>
  </si>
  <si>
    <t>LT Protection kit</t>
  </si>
  <si>
    <t>LT wiring kit for 25kva Tc</t>
  </si>
  <si>
    <t>No.8 Strain Insulators</t>
  </si>
  <si>
    <t>Guy sets complete</t>
  </si>
  <si>
    <t>Concreting materials for guy sets complete (without cement)</t>
  </si>
  <si>
    <t xml:space="preserve">TOTAL </t>
  </si>
  <si>
    <t>Contengencies @ 2% on Material + Total Labour Charges ( 1+2+3)</t>
  </si>
  <si>
    <r>
      <rPr>
        <sz val="12"/>
        <rFont val="Garamond"/>
        <charset val="134"/>
      </rPr>
      <t xml:space="preserve">This estimate is prepared for </t>
    </r>
    <r>
      <rPr>
        <b/>
        <sz val="12"/>
        <rFont val="Garamond"/>
        <charset val="134"/>
      </rPr>
      <t>Rs.16732.00</t>
    </r>
    <r>
      <rPr>
        <sz val="12"/>
        <rFont val="Garamond"/>
        <charset val="134"/>
      </rPr>
      <t xml:space="preserve"> Only. Estimate for APS  to lightning instlation in favour of  Shivaramu S/O Honnegowdagowda  Seeguru gate limits, in O&amp;M-seegur section, Bettadapura sub division. UNDER SELF-EXECUTION. At present there is no NJY or IP supply to above households &amp; the NJY LT line is ended at 50 mtr before, Hence NJY line is to be LT extended for APS. Hence this estimate is prepared for providing NJY supply </t>
    </r>
    <r>
      <rPr>
        <b/>
        <sz val="12"/>
        <rFont val="Garamond"/>
        <charset val="134"/>
      </rPr>
      <t>under Self-execution</t>
    </r>
    <r>
      <rPr>
        <sz val="12"/>
        <rFont val="Garamond"/>
        <charset val="134"/>
      </rPr>
      <t>.</t>
    </r>
  </si>
  <si>
    <t>O&amp;M Section,CESC</t>
  </si>
  <si>
    <t xml:space="preserve">    O&amp;M Sub-division, CESC</t>
  </si>
  <si>
    <t>Seeguru</t>
  </si>
  <si>
    <t xml:space="preserve">   Estimate No:- KBM-                                                                       DATED : </t>
  </si>
  <si>
    <t xml:space="preserve">Estimation for providing  APS NJY lines  in favour of Vasim ahmmed S/O vazeer ahmmed  Asvalu village        limits in Seegur Section, Bettadapura Sub-division.UNDER SELF-EXECUTION </t>
  </si>
  <si>
    <r>
      <rPr>
        <sz val="12"/>
        <rFont val="Garamond"/>
        <charset val="134"/>
      </rPr>
      <t xml:space="preserve">This estimate is prepared for </t>
    </r>
    <r>
      <rPr>
        <b/>
        <sz val="12"/>
        <rFont val="Garamond"/>
        <charset val="134"/>
      </rPr>
      <t>Rs.11485.00</t>
    </r>
    <r>
      <rPr>
        <sz val="12"/>
        <rFont val="Garamond"/>
        <charset val="134"/>
      </rPr>
      <t xml:space="preserve"> Only. Estimate for APS  to lightning instlation in favour of  Vasim ahmmed S/O vazeer ahmmed Asvalu village limits, in O&amp;M-seegur section, Bettadapura sub division. UNDER SELF-EXECUTION. At present there is no NJY supply to above households &amp; the NJY LT line is ended at 50 mtr before, Hence NJY line is to be LT extended for APS. Hence this estimate is prepared for providing NJY supply </t>
    </r>
    <r>
      <rPr>
        <b/>
        <sz val="12"/>
        <rFont val="Garamond"/>
        <charset val="134"/>
      </rPr>
      <t>under Self-execution</t>
    </r>
    <r>
      <rPr>
        <sz val="12"/>
        <rFont val="Garamond"/>
        <charset val="134"/>
      </rPr>
      <t>.</t>
    </r>
  </si>
  <si>
    <t xml:space="preserve">           CHAMUNDESHWARI ELECTRICITY SUPPLY  CORPORATION LTD</t>
  </si>
  <si>
    <t xml:space="preserve">Estimate No:- KBM-                                                                       DATED : </t>
  </si>
  <si>
    <t xml:space="preserve">Estimation for providing  APS NJY lines  in favour of Farid ahmmed S/O Sogire ahmmed  Asvalu village        limits in Seegur Section, Bettadapura Sub-division.UNDER SELF-EXECUTION </t>
  </si>
  <si>
    <r>
      <rPr>
        <u/>
        <sz val="12"/>
        <rFont val="Garamond"/>
        <charset val="134"/>
      </rPr>
      <t>REPORT</t>
    </r>
    <r>
      <rPr>
        <sz val="12"/>
        <rFont val="Garamond"/>
        <charset val="134"/>
      </rPr>
      <t xml:space="preserve"> :-This estimate is prepared for </t>
    </r>
    <r>
      <rPr>
        <b/>
        <sz val="12"/>
        <rFont val="Garamond"/>
        <charset val="134"/>
      </rPr>
      <t>Rs.11485.00</t>
    </r>
    <r>
      <rPr>
        <sz val="12"/>
        <rFont val="Garamond"/>
        <charset val="134"/>
      </rPr>
      <t xml:space="preserve"> Only. Estimate for APS  to lightning instlation in favour of      Farid ahmmed S/O Sogire ahmmed Asvalu village limits, in O&amp;M-seegur section, Bettadapura sub division. UNDER SELF-EXECUTION. At present there is no NJY supply to above households &amp; the NJY LT line is ended at 50 mtr before, Hence NJY line is to be LT extended for APS. Hence this estimate is prepared for providing NJY supply </t>
    </r>
    <r>
      <rPr>
        <b/>
        <sz val="12"/>
        <rFont val="Garamond"/>
        <charset val="134"/>
      </rPr>
      <t>under Self-execution</t>
    </r>
    <r>
      <rPr>
        <sz val="12"/>
        <rFont val="Garamond"/>
        <charset val="134"/>
      </rPr>
      <t>.</t>
    </r>
  </si>
  <si>
    <t xml:space="preserve">Estimation for providing  APS NJY lines  in favour of Irshad ahmmed S/O Gousepeer  Asvalu village        limits in Seegur Section, Bettadapura Sub-division.UNDER SELF-EXECUTION </t>
  </si>
  <si>
    <r>
      <rPr>
        <u/>
        <sz val="12"/>
        <rFont val="Garamond"/>
        <charset val="134"/>
      </rPr>
      <t>REPORT</t>
    </r>
    <r>
      <rPr>
        <sz val="12"/>
        <rFont val="Garamond"/>
        <charset val="134"/>
      </rPr>
      <t xml:space="preserve"> :-This estimate is prepared for </t>
    </r>
    <r>
      <rPr>
        <b/>
        <sz val="12"/>
        <rFont val="Garamond"/>
        <charset val="134"/>
      </rPr>
      <t>Rs.11485.00</t>
    </r>
    <r>
      <rPr>
        <sz val="12"/>
        <rFont val="Garamond"/>
        <charset val="134"/>
      </rPr>
      <t xml:space="preserve"> Only. Estimate for APS  to lightning instlation in favour of  Vasim ahmmed S/O vazeer ahmmed Asvalu village limits, in O&amp;M-seegur section, Bettadapura sub division. UNDER SELF-EXECUTION. At present there is no NJY supply to above households &amp; the NJY LT line is ended at 50 mtr before, Hence NJY line is to be LT extended for APS. Hence this estimate is prepared for providing NJY supply </t>
    </r>
    <r>
      <rPr>
        <b/>
        <sz val="12"/>
        <rFont val="Garamond"/>
        <charset val="134"/>
      </rPr>
      <t>under Self-execution</t>
    </r>
    <r>
      <rPr>
        <sz val="12"/>
        <rFont val="Garamond"/>
        <charset val="134"/>
      </rPr>
      <t>.</t>
    </r>
  </si>
  <si>
    <t xml:space="preserve">   Estimate No:- SKN-                                                                       DATED : 28.12.2020</t>
  </si>
  <si>
    <t xml:space="preserve">Estimation for providing  APS LT  2KW  lines  in favour of Pursotham rai  Hunsethopllu village limits in Kanagalu Section, Bettadapura Sub-division.UNDER SELF-EXECUTION </t>
  </si>
  <si>
    <t>PSC pole 8mtr long</t>
  </si>
  <si>
    <t>Pin Insulators 1.1KV class with G.I.Pins, nuts &amp; Washers</t>
  </si>
  <si>
    <t>REPORT :-This estimate is prepared for Rs.70865.00 Only. Estimate for APS  to lightning instlation in favour of Pursotham rai Hunsethopllu  village limits, in O&amp;M-Kanagalu section, Bettadapura sub division. UNDER SELF-EXECUTION. At present there is no supply to above households &amp; the IP LT line is ended at 450 mtr before, Hence line is to be IP LT extended for APS. Hence this estimate is prepared for providing  supply under Self-execution.</t>
  </si>
  <si>
    <t xml:space="preserve">Kanagalu </t>
  </si>
  <si>
    <t xml:space="preserve">                 Estimate No:-                                                                                               Date:</t>
  </si>
  <si>
    <t xml:space="preserve">Estimate for providing APS to Commercial Installation in favour of Mahadevi W/O Prabhakara Bettadapura village limits in Seegur Section, Bettadapura Sub-division.UNDER SELF-EXECUTION </t>
  </si>
  <si>
    <r>
      <rPr>
        <u/>
        <sz val="12"/>
        <rFont val="Garamond"/>
        <charset val="134"/>
      </rPr>
      <t>REPORT</t>
    </r>
    <r>
      <rPr>
        <sz val="12"/>
        <rFont val="Garamond"/>
        <charset val="134"/>
      </rPr>
      <t xml:space="preserve"> :-This estimate is prepared for </t>
    </r>
    <r>
      <rPr>
        <b/>
        <sz val="12"/>
        <rFont val="Garamond"/>
        <charset val="134"/>
      </rPr>
      <t>Rs.16974.22</t>
    </r>
    <r>
      <rPr>
        <sz val="12"/>
        <rFont val="Garamond"/>
        <charset val="134"/>
      </rPr>
      <t xml:space="preserve"> Only.for providing APS to Commercial Installation in favour of Mahadevi W/O Prabhakara Bettadapura village limits in Seegur Section, Bettadapura Sub-division.UNDER SELF-EXECUTION </t>
    </r>
  </si>
  <si>
    <t xml:space="preserve">   Estimate No:-                                                                                                                             Date : </t>
  </si>
  <si>
    <r>
      <rPr>
        <b/>
        <sz val="12"/>
        <rFont val="Garamond"/>
        <charset val="134"/>
      </rPr>
      <t xml:space="preserve">Estimate for providing APS to Lighting Installation in favour of </t>
    </r>
    <r>
      <rPr>
        <b/>
        <sz val="12"/>
        <color rgb="FFFF0000"/>
        <rFont val="Garamond"/>
        <charset val="134"/>
      </rPr>
      <t>Smt Rajeshwari  W/o Rangaswamy</t>
    </r>
    <r>
      <rPr>
        <b/>
        <sz val="12"/>
        <rFont val="Garamond"/>
        <charset val="134"/>
      </rPr>
      <t xml:space="preserve"> at </t>
    </r>
    <r>
      <rPr>
        <b/>
        <sz val="12"/>
        <color rgb="FFFF0000"/>
        <rFont val="Garamond"/>
        <charset val="134"/>
      </rPr>
      <t>Ragialadamara</t>
    </r>
    <r>
      <rPr>
        <b/>
        <sz val="12"/>
        <rFont val="Garamond"/>
        <charset val="134"/>
      </rPr>
      <t xml:space="preserve"> village limits in </t>
    </r>
    <r>
      <rPr>
        <b/>
        <sz val="12"/>
        <color rgb="FFFF0000"/>
        <rFont val="Garamond"/>
        <charset val="134"/>
      </rPr>
      <t>Bettadapura</t>
    </r>
    <r>
      <rPr>
        <b/>
        <sz val="12"/>
        <rFont val="Garamond"/>
        <charset val="134"/>
      </rPr>
      <t xml:space="preserve"> Section, </t>
    </r>
    <r>
      <rPr>
        <b/>
        <sz val="12"/>
        <color rgb="FFFF0000"/>
        <rFont val="Garamond"/>
        <charset val="134"/>
      </rPr>
      <t xml:space="preserve">Bettadapura </t>
    </r>
    <r>
      <rPr>
        <b/>
        <sz val="12"/>
        <rFont val="Garamond"/>
        <charset val="134"/>
      </rPr>
      <t xml:space="preserve">Sub-division.UNDER SELF-EXECUTION </t>
    </r>
  </si>
  <si>
    <t>4 Pin cross arms with pole clamp, B&amp;N of required size and washers etc for RCC pole</t>
  </si>
  <si>
    <r>
      <rPr>
        <b/>
        <u/>
        <sz val="12"/>
        <rFont val="Garamond"/>
        <charset val="134"/>
      </rPr>
      <t>CERTIFICATE:-</t>
    </r>
    <r>
      <rPr>
        <sz val="12"/>
        <rFont val="Garamond"/>
        <charset val="134"/>
      </rPr>
      <t xml:space="preserve"> Certified that I have personally visited the spot and prepared this estimate using current schedule of rates in the most economical and safe way of executing the work.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</si>
  <si>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Rs.10342.13</t>
    </r>
    <r>
      <rPr>
        <sz val="12"/>
        <rFont val="Garamond"/>
        <charset val="134"/>
      </rPr>
      <t xml:space="preserve"> Onlyor providing APS to Lighting Installation in favour of Smt Rajeshwari  W/o Rangaswamy at Ragialadamara village limits in Bettadapura Section, Bettadapura Sub-division.UNDER SELF-EXECUTION </t>
    </r>
  </si>
  <si>
    <t xml:space="preserve">           Estimate No:-                                                                                   Date : </t>
  </si>
  <si>
    <t xml:space="preserve">Estimate for Shifting of HT/LT line in favour of PDO, Chapparadahalli Grama Panchayath  at Chapparadahalli  village limits in Kanagalu Section, Bettadapura Sub-division.UNDER SELF-EXECUTION </t>
  </si>
  <si>
    <t>RCC Pole - 9 Mtr Long</t>
  </si>
  <si>
    <t xml:space="preserve">Guy Set Complete with No. 15 Strain Insulator </t>
  </si>
  <si>
    <t>Releasing &amp; Restringing of Rabbit Conductor</t>
  </si>
  <si>
    <t>Releasing &amp; Restringing of Weasel Conductor</t>
  </si>
  <si>
    <t>Releasing &amp; Refixing of  Service Mains</t>
  </si>
  <si>
    <t>11 kV, 45 KN Polymeric Insulator</t>
  </si>
  <si>
    <t>11 kV, Horizontal Cross Arm with clamps, HTST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</si>
  <si>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Rs.14698.34</t>
    </r>
    <r>
      <rPr>
        <sz val="12"/>
        <rFont val="Garamond"/>
        <charset val="134"/>
      </rPr>
      <t xml:space="preserve"> Only for Shifting of HT/LT line in favour of PDO, Chapparadahalli Grama Panchayath  at Chapparadahalli  village limits in Kanagalu Section, Bettadapura Sub-division.UNDER SELF-EXECUTION </t>
    </r>
  </si>
  <si>
    <t>Kanagalu</t>
  </si>
  <si>
    <r>
      <rPr>
        <b/>
        <sz val="12"/>
        <rFont val="Garamond"/>
        <charset val="134"/>
      </rPr>
      <t xml:space="preserve">Estimate for providing APS to Lighting Installation in favour of  </t>
    </r>
    <r>
      <rPr>
        <b/>
        <sz val="12"/>
        <color rgb="FFFF0000"/>
        <rFont val="Garamond"/>
        <charset val="134"/>
      </rPr>
      <t>PDO, Bylakuppe Grama Panchayath, Doddaharave</t>
    </r>
    <r>
      <rPr>
        <b/>
        <sz val="12"/>
        <rFont val="Garamond"/>
        <charset val="134"/>
      </rPr>
      <t xml:space="preserve"> village limits in </t>
    </r>
    <r>
      <rPr>
        <b/>
        <sz val="12"/>
        <color rgb="FFFF0000"/>
        <rFont val="Garamond"/>
        <charset val="134"/>
      </rPr>
      <t>Bylakuppe</t>
    </r>
    <r>
      <rPr>
        <b/>
        <sz val="12"/>
        <rFont val="Garamond"/>
        <charset val="134"/>
      </rPr>
      <t xml:space="preserve"> Section, </t>
    </r>
    <r>
      <rPr>
        <b/>
        <sz val="12"/>
        <color rgb="FFFF0000"/>
        <rFont val="Garamond"/>
        <charset val="134"/>
      </rPr>
      <t xml:space="preserve">Periyapatna </t>
    </r>
    <r>
      <rPr>
        <b/>
        <sz val="12"/>
        <rFont val="Garamond"/>
        <charset val="134"/>
      </rPr>
      <t xml:space="preserve">Sub-division.UNDER SELF-EXECUTION </t>
    </r>
  </si>
  <si>
    <t>Conductor Accessaries @ 3%</t>
  </si>
  <si>
    <t>Loading &amp; Unloading of Poles</t>
  </si>
  <si>
    <t>10% SC Charges</t>
  </si>
  <si>
    <t>18 % GST Charges</t>
  </si>
  <si>
    <t>Grand Total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</si>
  <si>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Rs.263617.61</t>
    </r>
    <r>
      <rPr>
        <sz val="12"/>
        <rFont val="Garamond"/>
        <charset val="134"/>
      </rPr>
      <t xml:space="preserve"> Only for providing APS to Lighting Installation in favour of  PDO, Bylakuppe Grama Panchayath, Doddaharave village limits in Bylakuppe Section, Periyapatna Sub-division.UNDER SELF-EXECUTION </t>
    </r>
  </si>
  <si>
    <t xml:space="preserve"> Assistant Engineer (Ele.,)</t>
  </si>
  <si>
    <t>Bylakuppe</t>
  </si>
  <si>
    <t>Periyapatna</t>
  </si>
  <si>
    <r>
      <rPr>
        <b/>
        <sz val="12"/>
        <rFont val="Garamond"/>
        <charset val="134"/>
      </rPr>
      <t xml:space="preserve">Estimate for providing APS to Lighting Installation in favour of  Sri Rajanna S/o Mallegowda  at N Shettahalli village limits in Ravanduru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</si>
  <si>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t>Rates as per CESC SR 20121-22</t>
  </si>
  <si>
    <t>PSCC Pole - 8 Mtr Long, 200 Kg WL</t>
  </si>
  <si>
    <t>No</t>
  </si>
  <si>
    <t>Guy Set Complete with No. 8 Strain Insulator &amp;
Concreting materials</t>
  </si>
  <si>
    <t>1.1 kV Pin Insulator with GI Pin</t>
  </si>
  <si>
    <t>No. 8 Strain Insulator</t>
  </si>
  <si>
    <t>RCC Pole - 8 Mtr Long, 115 Kg WL</t>
  </si>
  <si>
    <t>LT 4 Pin Cross Arm with clamps, bolts, nuts and washers for PSC Pole - 8 Mtr Long, 115 Kg WL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</si>
  <si>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Rs.23189.02 </t>
    </r>
    <r>
      <rPr>
        <sz val="12"/>
        <rFont val="Garamond"/>
        <charset val="134"/>
      </rPr>
      <t xml:space="preserve">Only  for providing APS to Lighting Installation in favour of  Babu S/o Hajij Khan  at Halaganahalli village limits in Kanagalu  Section, Bettadapura  Sub-division.UNDER SELF-EXECUTION </t>
    </r>
  </si>
  <si>
    <t xml:space="preserve"> Junior  Engineer (Ele.,)</t>
  </si>
  <si>
    <t xml:space="preserve"> CHAMUNDESHWARI ELECTRICITY SUPPLY  CORPORATION LTD</t>
  </si>
  <si>
    <t xml:space="preserve">Estimate No:-                                                                                   Date : </t>
  </si>
  <si>
    <t xml:space="preserve">Estimate for Shifting of LT line in favour of  Sri Annayya  S/o Puttaya at Tammadahalli village limits in Ravanduru Section, Bettadapura Sub-division.UNDER SELF-EXECUTION </t>
  </si>
  <si>
    <t>Rates as per CESC SR 2021-22</t>
  </si>
  <si>
    <t>Releasing &amp; Restringing of  Weasel ACSR ConductorConductor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</si>
  <si>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Rs35168.15</t>
    </r>
    <r>
      <rPr>
        <sz val="12"/>
        <rFont val="Garamond"/>
        <charset val="134"/>
      </rPr>
      <t xml:space="preserve"> Only for Shifting of LT line in favour of  Sri Annayyanayaka  S/o Puttanayaka at Tammadahalli village limits in Ravanduru Section, Bettadapura Sub-division.UNDER SELF-EXECUTION </t>
    </r>
  </si>
  <si>
    <t>Junior Engineer (Ele.,)</t>
  </si>
  <si>
    <t>Ravanduru</t>
  </si>
  <si>
    <t xml:space="preserve">Estimate for Shifting of LT line in favour of  Sri Annayyanayaka  S/o Puttanayaka at Tammadahalli village limits in Ravanduru Section, Bettadapura Sub-division.UNDER SELF-EXECUTION 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</si>
  <si>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 23740.09</t>
    </r>
    <r>
      <rPr>
        <sz val="12"/>
        <rFont val="Garamond"/>
        <charset val="134"/>
      </rPr>
      <t xml:space="preserve"> Only for Shifting of LT line in favour of  Sri Annayyanayaka  S/o Puttanayaka at Tammadahalli village limits in Ravanduru Section, Bettadapura Sub-division.UNDER SELF-EXECUTION </t>
    </r>
  </si>
  <si>
    <t>Junior  Engineer (Ele.,)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</si>
  <si>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Rs.6189.92 </t>
    </r>
    <r>
      <rPr>
        <sz val="12"/>
        <rFont val="Garamond"/>
        <charset val="134"/>
      </rPr>
      <t xml:space="preserve">Only  for providing APS to Lighting Installation in favour of  Sri Rajanna S/o Mallegowda  at N Shettahalli village limits in Ravanduru Section, Bettadapura  Sub-division.UNDER SELF-EXECUTION </t>
    </r>
  </si>
  <si>
    <r>
      <rPr>
        <b/>
        <sz val="12"/>
        <rFont val="Garamond"/>
        <charset val="134"/>
      </rPr>
      <t xml:space="preserve">Estimate for providing NJY Supply to Lighting Installation in favour of  </t>
    </r>
    <r>
      <rPr>
        <b/>
        <sz val="12"/>
        <color rgb="FFFF0000"/>
        <rFont val="Garamond"/>
        <charset val="134"/>
      </rPr>
      <t>Ganesha at  Bettadapura (Kerekodi)</t>
    </r>
    <r>
      <rPr>
        <b/>
        <sz val="12"/>
        <rFont val="Garamond"/>
        <charset val="134"/>
      </rPr>
      <t xml:space="preserve"> village limits in </t>
    </r>
    <r>
      <rPr>
        <b/>
        <sz val="12"/>
        <color rgb="FFFF0000"/>
        <rFont val="Garamond"/>
        <charset val="134"/>
      </rPr>
      <t>Bettadapura</t>
    </r>
    <r>
      <rPr>
        <b/>
        <sz val="12"/>
        <rFont val="Garamond"/>
        <charset val="134"/>
      </rPr>
      <t xml:space="preserve"> Section, </t>
    </r>
    <r>
      <rPr>
        <b/>
        <sz val="12"/>
        <color rgb="FFFF0000"/>
        <rFont val="Garamond"/>
        <charset val="134"/>
      </rPr>
      <t xml:space="preserve">Bettadapura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</si>
  <si>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Rs.123015343</t>
    </r>
    <r>
      <rPr>
        <sz val="12"/>
        <rFont val="Garamond"/>
        <charset val="134"/>
      </rPr>
      <t xml:space="preserve"> Only for providing NJY Supply to Lighting Installation in favour of  Ganesha at  Bettadapura (Kerekodi) village limits in Bettadapura Section, Bettadapura Sub-division.UNDER SELF-EXECUTION </t>
    </r>
  </si>
  <si>
    <t xml:space="preserve">   Estimate No:-                                                                                                                              Date : </t>
  </si>
  <si>
    <r>
      <rPr>
        <b/>
        <sz val="12"/>
        <rFont val="Garamond"/>
        <charset val="134"/>
      </rPr>
      <t xml:space="preserve">Estimate for providing APS to Lighting Installation in favour of  Sri Kanakaraj S/o Anandan U  at Hasuvinakavalu village limits in Bettadapura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</si>
  <si>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Rs.110762.01</t>
    </r>
    <r>
      <rPr>
        <sz val="12"/>
        <rFont val="Garamond"/>
        <charset val="134"/>
      </rPr>
      <t xml:space="preserve"> Only for providing APS to Lighting Installation in favour of  Sri Kanakaraj S/o Anandan U  at Hasuvinakavalu village limits in Bettadapura Section, Bettadapura  Sub-division.UNDER SELF-EXECUTION </t>
    </r>
  </si>
  <si>
    <r>
      <rPr>
        <b/>
        <sz val="12"/>
        <rFont val="Garamond"/>
        <charset val="134"/>
      </rPr>
      <t xml:space="preserve">Estimate for providing APS to Lighting Power Installation in favour of  Sri Manjunatha S/o Kadegowda   at Doddanerale village limits in Bettadapura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</si>
  <si>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Rs.23594.30</t>
    </r>
    <r>
      <rPr>
        <sz val="12"/>
        <rFont val="Garamond"/>
        <charset val="134"/>
      </rPr>
      <t xml:space="preserve"> Only for providing APS to Lighting Power Installation in favour of  Sri Manjunatha S/o Kadegowda   at Doddanerale village limits in Bettadapura Section, Bettadapura  Sub-division.UNDER SELF-EXECUTION </t>
    </r>
  </si>
  <si>
    <t>Assistant  Engineer (Ele.,)</t>
  </si>
  <si>
    <r>
      <rPr>
        <b/>
        <sz val="12"/>
        <rFont val="Garamond"/>
        <charset val="134"/>
      </rPr>
      <t xml:space="preserve">Estimate for providing APS to Lighting Installation in favour of  Sri Kalegowda S/o Late Karigowda  at Anandagere village limits in Bettadapura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</si>
  <si>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t>Rabbit ACSR Conductor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</si>
  <si>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>Rs.20592.57</t>
    </r>
    <r>
      <rPr>
        <sz val="12"/>
        <rFont val="Garamond"/>
        <charset val="134"/>
      </rPr>
      <t xml:space="preserve"> Only  for providing APS to Lighting Installation in favour of  Sri Kalegowda S/o Late Karigowda  at Anandagere village limits in Bettadapura Section, Bettadapura  Sub-division.UNDER SELF-EXECUTION </t>
    </r>
  </si>
  <si>
    <r>
      <rPr>
        <b/>
        <sz val="12"/>
        <rFont val="Garamond"/>
        <charset val="134"/>
      </rPr>
      <t xml:space="preserve">Estimate for providing APS to Commercial Installation in favour of  Sri B S Ramesha S/o Sanjeeva Shetty  at Bettadapura village limits in Bettadapura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</si>
  <si>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Rs.14205.71 </t>
    </r>
    <r>
      <rPr>
        <sz val="12"/>
        <rFont val="Garamond"/>
        <charset val="134"/>
      </rPr>
      <t xml:space="preserve">Only  for providing APS to Commercial Installation in favour of  Sri B S Ramesha S/o Sanjeeva Shetty  at Bettadapura village limits in Bettadapura Section, Bettadapura  Sub-division.UNDER SELF-EXECUTION </t>
    </r>
  </si>
  <si>
    <t xml:space="preserve">   Estimate No:-  DH-220                                                                                                                  Date : 07.12.2022</t>
  </si>
  <si>
    <r>
      <rPr>
        <b/>
        <sz val="12"/>
        <rFont val="Garamond"/>
        <charset val="134"/>
      </rPr>
      <t xml:space="preserve">Estimate for providing APS to Temporary Installation in favour of  Sri Mohammed Haarif  S/o Hamza P S  at Naganahalli  village limits in Kitturu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</si>
  <si>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Rs.23413.52 </t>
    </r>
    <r>
      <rPr>
        <sz val="12"/>
        <rFont val="Garamond"/>
        <charset val="134"/>
      </rPr>
      <t xml:space="preserve">Only to Temporary Installation in favour of  Sri Mohammed Haarif  S/o Hamza P S  at Naganahalli  village limits in Kitturu Section, Bettadapura  Sub-division.UNDER SELF-EXECUTION </t>
    </r>
  </si>
  <si>
    <t>Kitturu</t>
  </si>
  <si>
    <r>
      <rPr>
        <b/>
        <sz val="12"/>
        <rFont val="Garamond"/>
        <charset val="134"/>
      </rPr>
      <t xml:space="preserve">Estimate for Shifting of  HT/ LT Line for Widening of Road in Favour of                      at Chikkanerale Santemala Village limits in Bettadapura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</si>
  <si>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t xml:space="preserve">   Estimate No:-  HG-                                                                                                                Date : </t>
  </si>
  <si>
    <r>
      <rPr>
        <b/>
        <sz val="12"/>
        <rFont val="Garamond"/>
        <charset val="134"/>
      </rPr>
      <t xml:space="preserve">Estimate for APS to Lighting Installation  in favour of Mohammed Haaris S/o HamZa P S  at Naganahalli village limits in Kitturu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</si>
  <si>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Rs.16790.69 </t>
    </r>
    <r>
      <rPr>
        <sz val="12"/>
        <rFont val="Garamond"/>
        <charset val="134"/>
      </rPr>
      <t xml:space="preserve">Only  for APS to Lighting Installation  in favour of Mohammed Haaris S/o HamZa P S  at Naganahalli village limits in Kitturu Section, Bettadapura  Sub-division.UNDER SELF-EXECUTION </t>
    </r>
  </si>
  <si>
    <t xml:space="preserve">   Estimate No:-  DH-                                                                                                                Date : </t>
  </si>
  <si>
    <r>
      <rPr>
        <b/>
        <sz val="12"/>
        <rFont val="Garamond"/>
        <charset val="134"/>
      </rPr>
      <t xml:space="preserve">Estimate for APS to Lighting Installation  in favour of  Smt Tayamma  W/o Devaraja B K  at Billahalli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</si>
  <si>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Rs.14205.71 </t>
    </r>
    <r>
      <rPr>
        <sz val="12"/>
        <rFont val="Garamond"/>
        <charset val="134"/>
      </rPr>
      <t xml:space="preserve">Only   for APS to Lighting Installation  in favour of  Smt Tayamma  W/o Devaraja B K  at Billahalli village limits in Seeguru Section, Bettadapura  Sub-division.UNDER SELF-EXECUTION </t>
    </r>
  </si>
  <si>
    <r>
      <rPr>
        <b/>
        <sz val="12"/>
        <rFont val="Garamond"/>
        <charset val="134"/>
      </rPr>
      <t xml:space="preserve">Estimate for APS to Lighting Installation  in favour of  Sri Sanna Haida   S/o Sannegowda  at HH Bagilu 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</si>
  <si>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Rs.18590.32 </t>
    </r>
    <r>
      <rPr>
        <sz val="12"/>
        <rFont val="Garamond"/>
        <charset val="134"/>
      </rPr>
      <t xml:space="preserve">Only  for APS to Lighting Installation  in favour of  Sri Sanna Haida   S/o Sannegowda  at HH Bagilu  village limits in Seeguru Section, Bettadapura  Sub-division.UNDER SELF-EXECUTION  </t>
    </r>
  </si>
  <si>
    <r>
      <rPr>
        <b/>
        <sz val="12"/>
        <rFont val="Garamond"/>
        <charset val="134"/>
      </rPr>
      <t xml:space="preserve">Estimate for APS to Lighting Installation  in favour of  Smt Tayamma   W/o Ramegowda  at HH Bagilu 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</si>
  <si>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Rs.8951.57 </t>
    </r>
    <r>
      <rPr>
        <sz val="12"/>
        <rFont val="Garamond"/>
        <charset val="134"/>
      </rPr>
      <t xml:space="preserve">Only  for APS to Lighting Installation  in favour of  Smt Tayamma   W/o Ramegowda  at HH Bagilu  village limits in Seeguru Section, Bettadapura  Sub-division.UNDER SELF-EXECUTION </t>
    </r>
  </si>
  <si>
    <r>
      <rPr>
        <b/>
        <sz val="12"/>
        <rFont val="Garamond"/>
        <charset val="134"/>
      </rPr>
      <t xml:space="preserve">Estimate for Providing NJY Supply to Existing Lighting Installation  in favour of  Smt Savitha W/o Nagaraju  at K Haralahalli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</si>
  <si>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Rs.30625.70 </t>
    </r>
    <r>
      <rPr>
        <sz val="12"/>
        <rFont val="Garamond"/>
        <charset val="134"/>
      </rPr>
      <t xml:space="preserve">Only  for Providing NJY Supply to Existing Lighting Installation  in favour of  Smt Savitha W/o Nagaraju  at K Haralahalli village limits in Seeguru Section, Bettadapura  Sub-division.UNDER SELF-EXECUTION  </t>
    </r>
  </si>
  <si>
    <r>
      <rPr>
        <b/>
        <sz val="12"/>
        <rFont val="Garamond"/>
        <charset val="134"/>
      </rPr>
      <t xml:space="preserve">Estimate for Shifting of LT Line  in favour of  PDO, Komalapura GP  at Telaginakuppe 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</si>
  <si>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t>Releasing and Re Erection of PSC pole 8mtr long</t>
  </si>
  <si>
    <t xml:space="preserve">Releasing &amp; Refixing of 4 Pin cross arms with pole clamp, B&amp;N of required size and washers etc </t>
  </si>
  <si>
    <t>Releasing &amp; Restringing of Weasel ACSR Conductor</t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</si>
  <si>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Rs.5785.73 </t>
    </r>
    <r>
      <rPr>
        <sz val="12"/>
        <rFont val="Garamond"/>
        <charset val="134"/>
      </rPr>
      <t xml:space="preserve">Only for Shifting of LT Line  in favour of  PDO, Komalapura GP  at Telaginakuppe  village limits in Seeguru Section, Bettadapura  Sub-division.UNDER SELF-EXECUTION </t>
    </r>
  </si>
  <si>
    <r>
      <rPr>
        <b/>
        <sz val="12"/>
        <rFont val="Garamond"/>
        <charset val="134"/>
      </rPr>
      <t xml:space="preserve">Estimate for Providing NJY Supply to Existing Lighting Installation  in favour of  Smt Renuka W/o Ravi and Others  at Doddakamaravalli village limits in Kanagalu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</si>
  <si>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rPr>
        <b/>
        <u/>
        <sz val="12"/>
        <rFont val="Garamond"/>
        <charset val="134"/>
      </rP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Rs.46883.19 </t>
    </r>
    <r>
      <rPr>
        <sz val="12"/>
        <rFont val="Garamond"/>
        <charset val="134"/>
      </rPr>
      <t xml:space="preserve">Only  for Providing NJY Supply to Existing Lighting Installation  in favour of  Smt Renuka W/o Ravi and Others  at Doddakamaravalli village limits in Kanagalu Section, Bettadapura  Sub-division.UNDER SELF-EXECUTION </t>
    </r>
  </si>
  <si>
    <r>
      <t xml:space="preserve">Estimate for APS to Lighting Installation  in favour of  Sri Bommayya S/o Late Javarayya  at Sanyasipura village limits in Seeguru Section, Bettadapura </t>
    </r>
    <r>
      <rPr>
        <b/>
        <sz val="12"/>
        <color rgb="FFFF0000"/>
        <rFont val="Garamond"/>
        <charset val="134"/>
      </rPr>
      <t xml:space="preserve"> </t>
    </r>
    <r>
      <rPr>
        <b/>
        <sz val="12"/>
        <rFont val="Garamond"/>
        <charset val="134"/>
      </rPr>
      <t xml:space="preserve">Sub-division.UNDER SELF-EXECUTION </t>
    </r>
  </si>
  <si>
    <r>
      <t>REPORT</t>
    </r>
    <r>
      <rPr>
        <b/>
        <sz val="12"/>
        <rFont val="Garamond"/>
        <charset val="134"/>
      </rPr>
      <t xml:space="preserve"> :</t>
    </r>
    <r>
      <rPr>
        <sz val="12"/>
        <rFont val="Garamond"/>
        <charset val="134"/>
      </rPr>
      <t xml:space="preserve">-This estimate is prepared for </t>
    </r>
    <r>
      <rPr>
        <b/>
        <sz val="12"/>
        <rFont val="Garamond"/>
        <charset val="134"/>
      </rPr>
      <t xml:space="preserve">Rs.16245.03 </t>
    </r>
    <r>
      <rPr>
        <sz val="12"/>
        <rFont val="Garamond"/>
        <charset val="134"/>
      </rPr>
      <t xml:space="preserve">Only  for APS to Lighting Installation  in favour of  Sri Bommayya S/o Late Javarayya  at Sanyasipura village limits in Seeguru Section, Bettadapura  Sub-division.UNDER SELF-EXECUTION </t>
    </r>
  </si>
</sst>
</file>

<file path=xl/styles.xml><?xml version="1.0" encoding="utf-8"?>
<styleSheet xmlns="http://schemas.openxmlformats.org/spreadsheetml/2006/main">
  <numFmts count="5">
    <numFmt numFmtId="176" formatCode="_(&quot;$&quot;* #,##0_);_(&quot;$&quot;* \(#,##0\);_(&quot;$&quot;* &quot;-&quot;_);_(@_)"/>
    <numFmt numFmtId="177" formatCode="_ * #,##0_ ;_ * \-#,##0_ ;_ * &quot;-&quot;_ ;_ @_ "/>
    <numFmt numFmtId="178" formatCode="_ * #,##0.00_ ;_ * \-#,##0.00_ ;_ * &quot;-&quot;??_ ;_ @_ "/>
    <numFmt numFmtId="179" formatCode="_(&quot;$&quot;* #,##0.00_);_(&quot;$&quot;* \(#,##0.00\);_(&quot;$&quot;* &quot;-&quot;??_);_(@_)"/>
    <numFmt numFmtId="180" formatCode="0.000"/>
  </numFmts>
  <fonts count="46">
    <font>
      <sz val="11"/>
      <color theme="1"/>
      <name val="Calibri"/>
      <charset val="134"/>
      <scheme val="minor"/>
    </font>
    <font>
      <b/>
      <sz val="18"/>
      <name val="Algerian"/>
      <charset val="134"/>
    </font>
    <font>
      <b/>
      <sz val="12"/>
      <name val="Garamond"/>
      <charset val="134"/>
    </font>
    <font>
      <sz val="11"/>
      <name val="Times New Roman"/>
      <charset val="134"/>
    </font>
    <font>
      <sz val="12"/>
      <name val="Times New Roman"/>
      <charset val="134"/>
    </font>
    <font>
      <sz val="11"/>
      <name val="Garamond"/>
      <charset val="134"/>
    </font>
    <font>
      <b/>
      <sz val="11"/>
      <name val="Garamond"/>
      <charset val="134"/>
    </font>
    <font>
      <b/>
      <sz val="12"/>
      <name val="Times New Roman"/>
      <charset val="134"/>
    </font>
    <font>
      <b/>
      <sz val="14"/>
      <name val="Garamond"/>
      <charset val="134"/>
    </font>
    <font>
      <sz val="12"/>
      <name val="Garamond"/>
      <charset val="134"/>
    </font>
    <font>
      <b/>
      <u/>
      <sz val="12"/>
      <name val="Garamond"/>
      <charset val="134"/>
    </font>
    <font>
      <sz val="12"/>
      <color theme="1"/>
      <name val="Calibri"/>
      <charset val="134"/>
      <scheme val="minor"/>
    </font>
    <font>
      <sz val="13"/>
      <name val="Garamond"/>
      <charset val="134"/>
    </font>
    <font>
      <sz val="9"/>
      <name val="Times New Roman"/>
      <charset val="134"/>
    </font>
    <font>
      <sz val="14"/>
      <color theme="1"/>
      <name val="Times New Roman"/>
      <charset val="134"/>
    </font>
    <font>
      <b/>
      <sz val="16"/>
      <name val="Algerian"/>
      <charset val="134"/>
    </font>
    <font>
      <b/>
      <sz val="17"/>
      <name val="Algerian"/>
      <charset val="134"/>
    </font>
    <font>
      <b/>
      <sz val="12"/>
      <color theme="1"/>
      <name val="Calibri"/>
      <charset val="134"/>
      <scheme val="minor"/>
    </font>
    <font>
      <b/>
      <sz val="14"/>
      <name val="Algerian"/>
      <charset val="134"/>
    </font>
    <font>
      <b/>
      <sz val="12"/>
      <name val="Rupee Foradian"/>
      <charset val="134"/>
    </font>
    <font>
      <b/>
      <sz val="11"/>
      <name val="Rupee Foradian"/>
      <charset val="134"/>
    </font>
    <font>
      <sz val="12"/>
      <name val="Bookman Old Style"/>
      <charset val="134"/>
    </font>
    <font>
      <b/>
      <sz val="12"/>
      <color indexed="8"/>
      <name val="Garamond"/>
      <charset val="134"/>
    </font>
    <font>
      <sz val="12"/>
      <name val="Calibri"/>
      <charset val="134"/>
      <scheme val="minor"/>
    </font>
    <font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0"/>
      <name val="Arial"/>
      <charset val="134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2"/>
      <color rgb="FFFF0000"/>
      <name val="Garamond"/>
      <charset val="134"/>
    </font>
    <font>
      <u/>
      <sz val="12"/>
      <name val="Garamond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24" fillId="8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1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21" borderId="11" applyNumberFormat="0" applyAlignment="0" applyProtection="0">
      <alignment vertical="center"/>
    </xf>
    <xf numFmtId="0" fontId="29" fillId="0" borderId="0"/>
    <xf numFmtId="0" fontId="27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35" fillId="22" borderId="12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42" fillId="22" borderId="11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9" fillId="0" borderId="0"/>
    <xf numFmtId="0" fontId="24" fillId="2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9" fillId="0" borderId="0"/>
    <xf numFmtId="0" fontId="24" fillId="29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</cellStyleXfs>
  <cellXfs count="121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2" fillId="0" borderId="3" xfId="0" applyNumberFormat="1" applyFont="1" applyBorder="1" applyAlignment="1">
      <alignment horizontal="left" vertical="center" wrapText="1"/>
    </xf>
    <xf numFmtId="0" fontId="2" fillId="0" borderId="4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180" fontId="4" fillId="4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80" fontId="4" fillId="2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1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1" fontId="14" fillId="4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2" fontId="6" fillId="0" borderId="3" xfId="0" applyNumberFormat="1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 wrapText="1"/>
    </xf>
    <xf numFmtId="1" fontId="14" fillId="5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 wrapText="1"/>
    </xf>
    <xf numFmtId="0" fontId="22" fillId="0" borderId="5" xfId="0" applyNumberFormat="1" applyFont="1" applyBorder="1" applyAlignment="1">
      <alignment horizontal="center" vertical="center" wrapText="1"/>
    </xf>
    <xf numFmtId="0" fontId="22" fillId="0" borderId="7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righ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horizontal="center" vertical="center"/>
    </xf>
  </cellXfs>
  <cellStyles count="52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Normal 4" xfId="22"/>
    <cellStyle name="60% - Accent3" xfId="23" builtinId="40"/>
    <cellStyle name="Good" xfId="24" builtinId="26"/>
    <cellStyle name="Output" xfId="25" builtinId="21"/>
    <cellStyle name="20% - Accent1" xfId="26" builtinId="30"/>
    <cellStyle name="Calculation" xfId="27" builtinId="22"/>
    <cellStyle name="Linked Cell" xfId="28" builtinId="24"/>
    <cellStyle name="Total" xfId="29" builtinId="25"/>
    <cellStyle name="Bad" xfId="30" builtinId="27"/>
    <cellStyle name="Neutral" xfId="31" builtinId="28"/>
    <cellStyle name="Accent1" xfId="32" builtinId="29"/>
    <cellStyle name="Normal 2" xfId="33"/>
    <cellStyle name="20% - Accent5" xfId="34" builtinId="46"/>
    <cellStyle name="60% - Accent1" xfId="35" builtinId="32"/>
    <cellStyle name="Accent2" xfId="36" builtinId="33"/>
    <cellStyle name="20% - Accent2" xfId="37" builtinId="34"/>
    <cellStyle name="Normal 3" xfId="38"/>
    <cellStyle name="20% - Accent6" xfId="39" builtinId="50"/>
    <cellStyle name="60% - Accent2" xfId="40" builtinId="36"/>
    <cellStyle name="Accent3" xfId="41" builtinId="37"/>
    <cellStyle name="20% - Accent3" xfId="42" builtinId="38"/>
    <cellStyle name="Accent4" xfId="43" builtinId="41"/>
    <cellStyle name="20% - Accent4" xfId="44" builtinId="42"/>
    <cellStyle name="40% - Accent4" xfId="45" builtinId="43"/>
    <cellStyle name="Accent5" xfId="46" builtinId="45"/>
    <cellStyle name="40% - Accent5" xfId="47" builtinId="47"/>
    <cellStyle name="60% - Accent5" xfId="48" builtinId="48"/>
    <cellStyle name="Accent6" xfId="49" builtinId="49"/>
    <cellStyle name="40% - Accent6" xfId="50" builtinId="51"/>
    <cellStyle name="60% - Accent6" xfId="51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104775</xdr:rowOff>
        </xdr:from>
        <xdr:to>
          <xdr:col>1</xdr:col>
          <xdr:colOff>114300</xdr:colOff>
          <xdr:row>1</xdr:row>
          <xdr:rowOff>171450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114300" y="104775"/>
              <a:ext cx="4286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47625</xdr:colOff>
          <xdr:row>0</xdr:row>
          <xdr:rowOff>371475</xdr:rowOff>
        </xdr:to>
        <xdr:sp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4476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1</xdr:col>
          <xdr:colOff>194945</xdr:colOff>
          <xdr:row>1</xdr:row>
          <xdr:rowOff>66675</xdr:rowOff>
        </xdr:to>
        <xdr:sp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9525" y="9525"/>
              <a:ext cx="566420" cy="4381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1</xdr:col>
          <xdr:colOff>194945</xdr:colOff>
          <xdr:row>1</xdr:row>
          <xdr:rowOff>66675</xdr:rowOff>
        </xdr:to>
        <xdr:sp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9525" y="9525"/>
              <a:ext cx="566420" cy="4381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47625</xdr:colOff>
          <xdr:row>0</xdr:row>
          <xdr:rowOff>371475</xdr:rowOff>
        </xdr:to>
        <xdr:sp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4476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171450</xdr:colOff>
          <xdr:row>0</xdr:row>
          <xdr:rowOff>514350</xdr:rowOff>
        </xdr:to>
        <xdr:sp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95250" y="38100"/>
              <a:ext cx="476250" cy="4762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171450</xdr:colOff>
          <xdr:row>0</xdr:row>
          <xdr:rowOff>514350</xdr:rowOff>
        </xdr:to>
        <xdr:sp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95250" y="38100"/>
              <a:ext cx="476250" cy="4762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228600</xdr:colOff>
          <xdr:row>1</xdr:row>
          <xdr:rowOff>95250</xdr:rowOff>
        </xdr:to>
        <xdr:sp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95250" y="38100"/>
              <a:ext cx="533400" cy="447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171450</xdr:colOff>
          <xdr:row>1</xdr:row>
          <xdr:rowOff>47625</xdr:rowOff>
        </xdr:to>
        <xdr:sp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95250" y="38100"/>
              <a:ext cx="476250" cy="4000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228600</xdr:colOff>
          <xdr:row>1</xdr:row>
          <xdr:rowOff>95250</xdr:rowOff>
        </xdr:to>
        <xdr:sp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95250" y="38100"/>
              <a:ext cx="533400" cy="447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228600</xdr:colOff>
          <xdr:row>1</xdr:row>
          <xdr:rowOff>95250</xdr:rowOff>
        </xdr:to>
        <xdr:sp>
          <xdr:nvSpPr>
            <xdr:cNvPr id="40961" name="Object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95250" y="38100"/>
              <a:ext cx="533400" cy="447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76200</xdr:rowOff>
        </xdr:from>
        <xdr:to>
          <xdr:col>1</xdr:col>
          <xdr:colOff>0</xdr:colOff>
          <xdr:row>1</xdr:row>
          <xdr:rowOff>142875</xdr:rowOff>
        </xdr:to>
        <xdr:sp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76200"/>
              <a:ext cx="4286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228600</xdr:colOff>
          <xdr:row>1</xdr:row>
          <xdr:rowOff>95250</xdr:rowOff>
        </xdr:to>
        <xdr:sp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95250" y="38100"/>
              <a:ext cx="533400" cy="447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228600</xdr:colOff>
          <xdr:row>1</xdr:row>
          <xdr:rowOff>95250</xdr:rowOff>
        </xdr:to>
        <xdr:sp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95250" y="38100"/>
              <a:ext cx="533400" cy="447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6081" name="Object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49153" name="Object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50177" name="Object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1</xdr:col>
          <xdr:colOff>62230</xdr:colOff>
          <xdr:row>1</xdr:row>
          <xdr:rowOff>10160</xdr:rowOff>
        </xdr:to>
        <xdr:sp>
          <xdr:nvSpPr>
            <xdr:cNvPr id="51201" name="Object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>
            <a:xfrm>
              <a:off x="95250" y="38100"/>
              <a:ext cx="367030" cy="36258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28575</xdr:rowOff>
        </xdr:from>
        <xdr:to>
          <xdr:col>1</xdr:col>
          <xdr:colOff>200025</xdr:colOff>
          <xdr:row>1</xdr:row>
          <xdr:rowOff>247650</xdr:rowOff>
        </xdr:to>
        <xdr:sp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38100" y="28575"/>
              <a:ext cx="590550" cy="5619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104775</xdr:rowOff>
        </xdr:from>
        <xdr:to>
          <xdr:col>1</xdr:col>
          <xdr:colOff>114300</xdr:colOff>
          <xdr:row>1</xdr:row>
          <xdr:rowOff>171450</xdr:rowOff>
        </xdr:to>
        <xdr:sp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14300" y="104775"/>
              <a:ext cx="4286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104775</xdr:rowOff>
        </xdr:from>
        <xdr:to>
          <xdr:col>1</xdr:col>
          <xdr:colOff>114300</xdr:colOff>
          <xdr:row>1</xdr:row>
          <xdr:rowOff>171450</xdr:rowOff>
        </xdr:to>
        <xdr:sp>
          <xdr:nvSpPr>
            <xdr:cNvPr id="7169" name="Object 1025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14300" y="104775"/>
              <a:ext cx="4286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104775</xdr:rowOff>
        </xdr:from>
        <xdr:to>
          <xdr:col>1</xdr:col>
          <xdr:colOff>114300</xdr:colOff>
          <xdr:row>1</xdr:row>
          <xdr:rowOff>171450</xdr:rowOff>
        </xdr:to>
        <xdr:sp>
          <xdr:nvSpPr>
            <xdr:cNvPr id="8193" name="Object 1025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114300" y="104775"/>
              <a:ext cx="4286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28575</xdr:colOff>
          <xdr:row>1</xdr:row>
          <xdr:rowOff>57150</xdr:rowOff>
        </xdr:to>
        <xdr:sp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542925" cy="4000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19050</xdr:rowOff>
        </xdr:from>
        <xdr:to>
          <xdr:col>0</xdr:col>
          <xdr:colOff>428625</xdr:colOff>
          <xdr:row>0</xdr:row>
          <xdr:rowOff>381000</xdr:rowOff>
        </xdr:to>
        <xdr:sp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76200" y="19050"/>
              <a:ext cx="352425" cy="3619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142875</xdr:colOff>
          <xdr:row>0</xdr:row>
          <xdr:rowOff>428625</xdr:rowOff>
        </xdr:to>
        <xdr:sp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542925" cy="42862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5.bin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3.bin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4.bin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6.bin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7.bin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8.bin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9.bin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2"/>
  <sheetViews>
    <sheetView topLeftCell="I1" workbookViewId="0">
      <selection activeCell="D4" sqref="D4:D5"/>
    </sheetView>
  </sheetViews>
  <sheetFormatPr defaultColWidth="9.14285714285714" defaultRowHeight="15"/>
  <cols>
    <col min="1" max="1" width="6.42857142857143" style="2" customWidth="1"/>
    <col min="2" max="2" width="39.4285714285714" style="2" customWidth="1"/>
    <col min="3" max="3" width="8" style="2" customWidth="1"/>
    <col min="4" max="4" width="9.85714285714286" style="2" customWidth="1"/>
    <col min="5" max="5" width="10" style="2" customWidth="1"/>
    <col min="6" max="6" width="10.4285714285714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18.75" spans="1:8">
      <c r="A1" s="106" t="s">
        <v>0</v>
      </c>
      <c r="B1" s="106"/>
      <c r="C1" s="106"/>
      <c r="D1" s="106"/>
      <c r="E1" s="106"/>
      <c r="F1" s="106"/>
      <c r="G1" s="106"/>
      <c r="H1" s="106"/>
    </row>
    <row r="2" ht="15.75" spans="1:8">
      <c r="A2" s="107" t="s">
        <v>1</v>
      </c>
      <c r="B2" s="107"/>
      <c r="C2" s="107"/>
      <c r="D2" s="107"/>
      <c r="E2" s="107"/>
      <c r="F2" s="107"/>
      <c r="G2" s="107"/>
      <c r="H2" s="107"/>
    </row>
    <row r="3" ht="64.5" customHeight="1" spans="1:8">
      <c r="A3" s="108" t="s">
        <v>2</v>
      </c>
      <c r="B3" s="108"/>
      <c r="C3" s="108"/>
      <c r="D3" s="108"/>
      <c r="E3" s="108"/>
      <c r="F3" s="108"/>
      <c r="G3" s="108"/>
      <c r="H3" s="108"/>
    </row>
    <row r="4" ht="31.5" spans="1:8">
      <c r="A4" s="109" t="s">
        <v>3</v>
      </c>
      <c r="B4" s="109" t="s">
        <v>4</v>
      </c>
      <c r="C4" s="109" t="s">
        <v>5</v>
      </c>
      <c r="D4" s="110" t="s">
        <v>6</v>
      </c>
      <c r="E4" s="109" t="s">
        <v>7</v>
      </c>
      <c r="F4" s="109" t="s">
        <v>8</v>
      </c>
      <c r="G4" s="109" t="s">
        <v>9</v>
      </c>
      <c r="H4" s="111" t="s">
        <v>8</v>
      </c>
    </row>
    <row r="5" ht="15.75" spans="1:8">
      <c r="A5" s="109"/>
      <c r="B5" s="109"/>
      <c r="C5" s="109"/>
      <c r="D5" s="110"/>
      <c r="E5" s="109"/>
      <c r="F5" s="109"/>
      <c r="G5" s="109" t="s">
        <v>7</v>
      </c>
      <c r="H5" s="112"/>
    </row>
    <row r="6" ht="17.25" customHeight="1" spans="1:8">
      <c r="A6" s="113">
        <v>1</v>
      </c>
      <c r="B6" s="114" t="s">
        <v>10</v>
      </c>
      <c r="C6" s="30" t="s">
        <v>11</v>
      </c>
      <c r="D6" s="115">
        <v>4</v>
      </c>
      <c r="E6" s="115">
        <v>3869</v>
      </c>
      <c r="F6" s="30">
        <f t="shared" ref="F6:F13" si="0">D6*E6</f>
        <v>15476</v>
      </c>
      <c r="G6" s="30">
        <v>1166</v>
      </c>
      <c r="H6" s="30">
        <f t="shared" ref="H6:H13" si="1">D6*G6</f>
        <v>4664</v>
      </c>
    </row>
    <row r="7" ht="52.5" customHeight="1" spans="1:8">
      <c r="A7" s="113">
        <v>2</v>
      </c>
      <c r="B7" s="114" t="s">
        <v>12</v>
      </c>
      <c r="C7" s="30" t="s">
        <v>13</v>
      </c>
      <c r="D7" s="115">
        <v>4</v>
      </c>
      <c r="E7" s="115">
        <v>400</v>
      </c>
      <c r="F7" s="30">
        <f t="shared" si="0"/>
        <v>1600</v>
      </c>
      <c r="G7" s="30">
        <v>106</v>
      </c>
      <c r="H7" s="30">
        <f t="shared" si="1"/>
        <v>424</v>
      </c>
    </row>
    <row r="8" ht="33.75" customHeight="1" spans="1:8">
      <c r="A8" s="113">
        <v>3</v>
      </c>
      <c r="B8" s="114" t="s">
        <v>14</v>
      </c>
      <c r="C8" s="30" t="s">
        <v>15</v>
      </c>
      <c r="D8" s="115">
        <v>15</v>
      </c>
      <c r="E8" s="115">
        <v>115</v>
      </c>
      <c r="F8" s="30">
        <f>E8*D8</f>
        <v>1725</v>
      </c>
      <c r="G8" s="30">
        <v>96</v>
      </c>
      <c r="H8" s="30">
        <f t="shared" si="1"/>
        <v>1440</v>
      </c>
    </row>
    <row r="9" ht="33" customHeight="1" spans="1:8">
      <c r="A9" s="113">
        <v>4</v>
      </c>
      <c r="B9" s="114" t="s">
        <v>16</v>
      </c>
      <c r="C9" s="30" t="s">
        <v>15</v>
      </c>
      <c r="D9" s="115">
        <v>25</v>
      </c>
      <c r="E9" s="115">
        <v>38</v>
      </c>
      <c r="F9" s="30">
        <f>E9*D9</f>
        <v>950</v>
      </c>
      <c r="G9" s="30">
        <v>0</v>
      </c>
      <c r="H9" s="30">
        <f t="shared" si="1"/>
        <v>0</v>
      </c>
    </row>
    <row r="10" ht="33" customHeight="1" spans="1:8">
      <c r="A10" s="113">
        <v>5</v>
      </c>
      <c r="B10" s="114" t="s">
        <v>17</v>
      </c>
      <c r="C10" s="30" t="s">
        <v>11</v>
      </c>
      <c r="D10" s="115">
        <v>12</v>
      </c>
      <c r="E10" s="115">
        <v>180</v>
      </c>
      <c r="F10" s="30">
        <f t="shared" si="0"/>
        <v>2160</v>
      </c>
      <c r="G10" s="30">
        <v>0</v>
      </c>
      <c r="H10" s="30">
        <f t="shared" si="1"/>
        <v>0</v>
      </c>
    </row>
    <row r="11" ht="20.25" customHeight="1" spans="1:8">
      <c r="A11" s="113">
        <v>6</v>
      </c>
      <c r="B11" s="114" t="s">
        <v>18</v>
      </c>
      <c r="C11" s="30" t="s">
        <v>11</v>
      </c>
      <c r="D11" s="115">
        <v>5</v>
      </c>
      <c r="E11" s="115">
        <v>16</v>
      </c>
      <c r="F11" s="30">
        <f t="shared" si="0"/>
        <v>80</v>
      </c>
      <c r="G11" s="30">
        <v>0</v>
      </c>
      <c r="H11" s="30">
        <f t="shared" si="1"/>
        <v>0</v>
      </c>
    </row>
    <row r="12" ht="23.25" customHeight="1" spans="1:8">
      <c r="A12" s="113">
        <v>7</v>
      </c>
      <c r="B12" s="114" t="s">
        <v>19</v>
      </c>
      <c r="C12" s="30" t="s">
        <v>20</v>
      </c>
      <c r="D12" s="30">
        <v>1.06</v>
      </c>
      <c r="E12" s="115">
        <v>21552</v>
      </c>
      <c r="F12" s="30">
        <f t="shared" si="0"/>
        <v>22845.12</v>
      </c>
      <c r="G12" s="30">
        <v>2104</v>
      </c>
      <c r="H12" s="30">
        <f t="shared" si="1"/>
        <v>2230.24</v>
      </c>
    </row>
    <row r="13" ht="23.25" customHeight="1" spans="1:8">
      <c r="A13" s="113">
        <v>8</v>
      </c>
      <c r="B13" s="114" t="s">
        <v>21</v>
      </c>
      <c r="C13" s="30" t="s">
        <v>11</v>
      </c>
      <c r="D13" s="115">
        <v>4</v>
      </c>
      <c r="E13" s="115">
        <v>165</v>
      </c>
      <c r="F13" s="30">
        <f t="shared" si="0"/>
        <v>660</v>
      </c>
      <c r="G13" s="30">
        <v>65</v>
      </c>
      <c r="H13" s="30">
        <f t="shared" si="1"/>
        <v>260</v>
      </c>
    </row>
    <row r="14" ht="23.25" customHeight="1" spans="1:8">
      <c r="A14" s="113">
        <v>9</v>
      </c>
      <c r="B14" s="114" t="s">
        <v>22</v>
      </c>
      <c r="C14" s="113"/>
      <c r="D14" s="113"/>
      <c r="E14" s="116"/>
      <c r="F14" s="116">
        <v>10</v>
      </c>
      <c r="G14" s="116"/>
      <c r="H14" s="116">
        <v>20</v>
      </c>
    </row>
    <row r="15" spans="1:8">
      <c r="A15" s="96" t="s">
        <v>23</v>
      </c>
      <c r="B15" s="92"/>
      <c r="C15" s="92"/>
      <c r="D15" s="92"/>
      <c r="E15" s="93"/>
      <c r="F15" s="32">
        <f>SUM(F6:F14)</f>
        <v>45506.12</v>
      </c>
      <c r="G15" s="30"/>
      <c r="H15" s="32">
        <f>SUM(H6:H14)</f>
        <v>9038.24</v>
      </c>
    </row>
    <row r="16" ht="11.25" customHeight="1" spans="1:8">
      <c r="A16" s="21"/>
      <c r="B16" s="21"/>
      <c r="C16" s="21"/>
      <c r="D16" s="117"/>
      <c r="E16" s="105"/>
      <c r="F16" s="105"/>
      <c r="G16" s="105"/>
      <c r="H16" s="105"/>
    </row>
    <row r="17" ht="20.25" customHeight="1" spans="1:8">
      <c r="A17" s="27">
        <v>1</v>
      </c>
      <c r="B17" s="118" t="s">
        <v>24</v>
      </c>
      <c r="C17" s="27"/>
      <c r="D17" s="29"/>
      <c r="E17" s="30"/>
      <c r="F17" s="32">
        <f>F15</f>
        <v>45506.12</v>
      </c>
      <c r="G17" s="30"/>
      <c r="H17" s="32"/>
    </row>
    <row r="18" ht="20.25" customHeight="1" spans="1:8">
      <c r="A18" s="27">
        <v>2</v>
      </c>
      <c r="B18" s="118" t="s">
        <v>25</v>
      </c>
      <c r="C18" s="27"/>
      <c r="D18" s="29"/>
      <c r="E18" s="30"/>
      <c r="F18" s="32">
        <f>H15</f>
        <v>9038.24</v>
      </c>
      <c r="G18" s="30"/>
      <c r="H18" s="30"/>
    </row>
    <row r="19" ht="20.25" customHeight="1" spans="1:8">
      <c r="A19" s="27">
        <v>3</v>
      </c>
      <c r="B19" s="118" t="s">
        <v>26</v>
      </c>
      <c r="C19" s="27"/>
      <c r="D19" s="29"/>
      <c r="E19" s="30"/>
      <c r="F19" s="30">
        <f>F18*30%</f>
        <v>2711.472</v>
      </c>
      <c r="G19" s="30"/>
      <c r="H19" s="30"/>
    </row>
    <row r="20" ht="20.25" customHeight="1" spans="1:8">
      <c r="A20" s="27">
        <v>4</v>
      </c>
      <c r="B20" s="118" t="s">
        <v>27</v>
      </c>
      <c r="C20" s="27"/>
      <c r="D20" s="29"/>
      <c r="E20" s="30"/>
      <c r="F20" s="30">
        <f>SUM(F18+F19)*18%</f>
        <v>2114.94816</v>
      </c>
      <c r="G20" s="30"/>
      <c r="H20" s="30"/>
    </row>
    <row r="21" ht="45.75" customHeight="1" spans="1:8">
      <c r="A21" s="27">
        <v>5</v>
      </c>
      <c r="B21" s="118" t="s">
        <v>28</v>
      </c>
      <c r="C21" s="27"/>
      <c r="D21" s="29"/>
      <c r="E21" s="30"/>
      <c r="F21" s="119">
        <f>SUM(F18:F19)*20%</f>
        <v>2349.9424</v>
      </c>
      <c r="G21" s="30"/>
      <c r="H21" s="30"/>
    </row>
    <row r="22" spans="1:8">
      <c r="A22" s="94" t="s">
        <v>29</v>
      </c>
      <c r="B22" s="94"/>
      <c r="C22" s="94"/>
      <c r="D22" s="94"/>
      <c r="E22" s="95"/>
      <c r="F22" s="32">
        <f>SUM(F17:F21)</f>
        <v>61720.72256</v>
      </c>
      <c r="G22" s="32"/>
      <c r="H22" s="30"/>
    </row>
    <row r="23" spans="1:8">
      <c r="A23" s="33" t="s">
        <v>30</v>
      </c>
      <c r="B23" s="34"/>
      <c r="C23" s="34"/>
      <c r="D23" s="35"/>
      <c r="E23" s="95"/>
      <c r="F23" s="32">
        <v>61721</v>
      </c>
      <c r="G23" s="32"/>
      <c r="H23" s="30"/>
    </row>
    <row r="24" ht="37.5" customHeight="1" spans="1:8">
      <c r="A24" s="120"/>
      <c r="B24" s="120"/>
      <c r="C24" s="120"/>
      <c r="D24" s="120"/>
      <c r="E24" s="120"/>
      <c r="F24" s="120"/>
      <c r="G24" s="120"/>
      <c r="H24" s="120"/>
    </row>
    <row r="25" ht="42.75" customHeight="1" spans="1:14">
      <c r="A25" s="39" t="s">
        <v>31</v>
      </c>
      <c r="B25" s="39"/>
      <c r="C25" s="39"/>
      <c r="D25" s="39"/>
      <c r="E25" s="39"/>
      <c r="F25" s="39"/>
      <c r="G25" s="39"/>
      <c r="H25" s="39"/>
      <c r="L25" s="42"/>
      <c r="M25" s="42"/>
      <c r="N25" s="42"/>
    </row>
    <row r="26" ht="42.75" customHeight="1" spans="1:14">
      <c r="A26" s="39"/>
      <c r="B26" s="39"/>
      <c r="C26" s="39"/>
      <c r="D26" s="39"/>
      <c r="E26" s="39"/>
      <c r="F26" s="39"/>
      <c r="G26" s="39"/>
      <c r="H26" s="39"/>
      <c r="L26" s="42"/>
      <c r="M26" s="42"/>
      <c r="N26" s="42"/>
    </row>
    <row r="27" ht="42.75" customHeight="1" spans="1:14">
      <c r="A27" s="39"/>
      <c r="B27" s="39"/>
      <c r="C27" s="39"/>
      <c r="D27" s="39"/>
      <c r="E27" s="39"/>
      <c r="F27" s="39"/>
      <c r="G27" s="39"/>
      <c r="H27" s="39"/>
      <c r="L27" s="42"/>
      <c r="M27" s="42"/>
      <c r="N27" s="42"/>
    </row>
    <row r="28" ht="19.5" customHeight="1" spans="1:14">
      <c r="A28" s="39"/>
      <c r="B28" s="42" t="s">
        <v>32</v>
      </c>
      <c r="C28" s="42"/>
      <c r="D28" s="42"/>
      <c r="E28" s="42" t="s">
        <v>33</v>
      </c>
      <c r="F28" s="42"/>
      <c r="G28" s="42"/>
      <c r="H28" s="42"/>
      <c r="L28" s="42"/>
      <c r="M28" s="42"/>
      <c r="N28" s="42"/>
    </row>
    <row r="29" ht="15.75" customHeight="1" spans="1:14">
      <c r="A29" s="39"/>
      <c r="B29" s="42" t="s">
        <v>34</v>
      </c>
      <c r="C29" s="42"/>
      <c r="D29" s="42"/>
      <c r="E29" s="42" t="s">
        <v>35</v>
      </c>
      <c r="F29" s="42"/>
      <c r="G29" s="42"/>
      <c r="H29" s="42"/>
      <c r="L29" s="42"/>
      <c r="M29" s="42"/>
      <c r="N29" s="42"/>
    </row>
    <row r="30" ht="15.75" customHeight="1" spans="1:14">
      <c r="A30" s="39"/>
      <c r="B30" s="42" t="s">
        <v>36</v>
      </c>
      <c r="C30" s="42"/>
      <c r="D30" s="42"/>
      <c r="E30" s="42" t="s">
        <v>37</v>
      </c>
      <c r="F30" s="42"/>
      <c r="G30" s="42"/>
      <c r="H30" s="42"/>
      <c r="L30" s="42"/>
      <c r="M30" s="42"/>
      <c r="N30" s="42"/>
    </row>
    <row r="31" ht="15.75" customHeight="1" spans="1:14">
      <c r="A31" s="39"/>
      <c r="B31" s="42"/>
      <c r="C31" s="42"/>
      <c r="D31" s="42"/>
      <c r="E31" s="42"/>
      <c r="F31" s="42"/>
      <c r="G31" s="42"/>
      <c r="H31" s="42"/>
      <c r="L31" s="42"/>
      <c r="M31" s="42"/>
      <c r="N31" s="42"/>
    </row>
    <row r="32" ht="15.75" customHeight="1" spans="1:14">
      <c r="A32" s="39"/>
      <c r="B32" s="42"/>
      <c r="C32" s="42"/>
      <c r="D32" s="42"/>
      <c r="E32" s="42"/>
      <c r="F32" s="42"/>
      <c r="G32" s="42"/>
      <c r="H32" s="42"/>
      <c r="L32" s="42"/>
      <c r="M32" s="42"/>
      <c r="N32" s="42"/>
    </row>
    <row r="33" ht="31.5" customHeight="1" spans="1:14">
      <c r="A33" s="97" t="s">
        <v>38</v>
      </c>
      <c r="B33" s="97"/>
      <c r="C33" s="97"/>
      <c r="D33" s="97"/>
      <c r="E33" s="97"/>
      <c r="F33" s="97"/>
      <c r="G33" s="97"/>
      <c r="H33" s="97"/>
      <c r="L33" s="42"/>
      <c r="M33" s="42"/>
      <c r="N33" s="42"/>
    </row>
    <row r="34" ht="108.75" customHeight="1" spans="1:8">
      <c r="A34" s="39" t="s">
        <v>39</v>
      </c>
      <c r="B34" s="39"/>
      <c r="C34" s="39"/>
      <c r="D34" s="39"/>
      <c r="E34" s="39"/>
      <c r="F34" s="39"/>
      <c r="G34" s="39"/>
      <c r="H34" s="39"/>
    </row>
    <row r="35" ht="15.75" spans="1:8">
      <c r="A35" s="39"/>
      <c r="B35" s="39"/>
      <c r="C35" s="39"/>
      <c r="D35" s="39"/>
      <c r="E35" s="39"/>
      <c r="F35" s="39"/>
      <c r="G35" s="39"/>
      <c r="H35" s="39"/>
    </row>
    <row r="36" ht="33" customHeight="1" spans="1:8">
      <c r="A36" s="39"/>
      <c r="B36" s="98" t="s">
        <v>40</v>
      </c>
      <c r="C36" s="98"/>
      <c r="D36" s="98"/>
      <c r="E36" s="98"/>
      <c r="F36" s="98"/>
      <c r="G36" s="98"/>
      <c r="H36" s="98"/>
    </row>
    <row r="37" ht="33" customHeight="1" spans="1:8">
      <c r="A37" s="39"/>
      <c r="B37" s="98"/>
      <c r="C37" s="98"/>
      <c r="D37" s="98"/>
      <c r="E37" s="98"/>
      <c r="F37" s="98"/>
      <c r="G37" s="98"/>
      <c r="H37" s="98"/>
    </row>
    <row r="38" ht="33" customHeight="1" spans="1:9">
      <c r="A38" s="39" t="s">
        <v>31</v>
      </c>
      <c r="B38" s="39"/>
      <c r="C38" s="39"/>
      <c r="D38" s="39"/>
      <c r="E38" s="39"/>
      <c r="F38" s="39"/>
      <c r="G38" s="39"/>
      <c r="H38" s="39"/>
      <c r="I38" s="45"/>
    </row>
    <row r="39" ht="15.75" spans="1:8">
      <c r="A39" s="39"/>
      <c r="B39" s="42"/>
      <c r="C39" s="39"/>
      <c r="D39" s="39"/>
      <c r="E39" s="39"/>
      <c r="F39" s="42"/>
      <c r="G39" s="42"/>
      <c r="H39" s="39"/>
    </row>
    <row r="40" ht="15.75" spans="1:8">
      <c r="A40" s="39"/>
      <c r="B40" s="42"/>
      <c r="C40" s="39"/>
      <c r="D40" s="39"/>
      <c r="E40" s="39"/>
      <c r="F40" s="42"/>
      <c r="G40" s="42"/>
      <c r="H40" s="39"/>
    </row>
    <row r="41" ht="15.75" spans="1:8">
      <c r="A41" s="39"/>
      <c r="B41" s="39"/>
      <c r="C41" s="39"/>
      <c r="D41" s="39"/>
      <c r="E41" s="39"/>
      <c r="F41" s="39"/>
      <c r="G41" s="39"/>
      <c r="H41" s="39"/>
    </row>
    <row r="42" ht="16.5" customHeight="1" spans="1:8">
      <c r="A42" s="39"/>
      <c r="B42" s="44"/>
      <c r="C42" s="44"/>
      <c r="D42" s="44"/>
      <c r="E42" s="43"/>
      <c r="F42" s="42" t="s">
        <v>32</v>
      </c>
      <c r="G42" s="42"/>
      <c r="H42" s="42"/>
    </row>
    <row r="43" ht="16.5" customHeight="1" spans="1:8">
      <c r="A43" s="39"/>
      <c r="B43" s="44"/>
      <c r="C43" s="44"/>
      <c r="D43" s="44"/>
      <c r="E43" s="43"/>
      <c r="F43" s="42" t="s">
        <v>34</v>
      </c>
      <c r="G43" s="42"/>
      <c r="H43" s="42"/>
    </row>
    <row r="44" ht="16.5" customHeight="1" spans="1:8">
      <c r="A44" s="39"/>
      <c r="B44" s="44"/>
      <c r="C44" s="44"/>
      <c r="D44" s="44"/>
      <c r="E44" s="43"/>
      <c r="F44" s="42" t="s">
        <v>36</v>
      </c>
      <c r="G44" s="42"/>
      <c r="H44" s="42"/>
    </row>
    <row r="45" ht="15.75" spans="1:8">
      <c r="A45" s="39"/>
      <c r="B45" s="42"/>
      <c r="C45" s="39"/>
      <c r="D45" s="39"/>
      <c r="E45" s="42"/>
      <c r="F45" s="42"/>
      <c r="G45" s="42"/>
      <c r="H45" s="42"/>
    </row>
    <row r="46" ht="40.5" customHeight="1" spans="1:9">
      <c r="A46" s="39" t="s">
        <v>31</v>
      </c>
      <c r="B46" s="39"/>
      <c r="C46" s="39"/>
      <c r="D46" s="39"/>
      <c r="E46" s="39"/>
      <c r="F46" s="39"/>
      <c r="G46" s="39"/>
      <c r="H46" s="39"/>
      <c r="I46" s="45"/>
    </row>
    <row r="47" ht="15.75" spans="1:8">
      <c r="A47" s="44"/>
      <c r="B47" s="44"/>
      <c r="C47" s="44"/>
      <c r="D47" s="44"/>
      <c r="E47" s="44"/>
      <c r="F47" s="44"/>
      <c r="G47" s="44"/>
      <c r="H47" s="44"/>
    </row>
    <row r="48" ht="15.75" spans="1:8">
      <c r="A48" s="44"/>
      <c r="B48" s="44"/>
      <c r="C48" s="44"/>
      <c r="D48" s="44"/>
      <c r="E48" s="44"/>
      <c r="F48" s="44"/>
      <c r="G48" s="44"/>
      <c r="H48" s="44"/>
    </row>
    <row r="49" ht="15.75" spans="1:8">
      <c r="A49" s="44"/>
      <c r="B49" s="44"/>
      <c r="C49" s="44"/>
      <c r="D49" s="44"/>
      <c r="E49" s="44"/>
      <c r="F49" s="44"/>
      <c r="G49" s="44"/>
      <c r="H49" s="44"/>
    </row>
    <row r="50" ht="15.75" spans="1:8">
      <c r="A50" s="44"/>
      <c r="B50" s="44"/>
      <c r="C50" s="44"/>
      <c r="D50" s="44"/>
      <c r="E50" s="44"/>
      <c r="F50" s="42" t="s">
        <v>33</v>
      </c>
      <c r="G50" s="42"/>
      <c r="H50" s="42"/>
    </row>
    <row r="51" ht="15.75" spans="1:8">
      <c r="A51" s="44"/>
      <c r="B51" s="44"/>
      <c r="C51" s="44"/>
      <c r="D51" s="44"/>
      <c r="E51" s="44"/>
      <c r="F51" s="42" t="s">
        <v>35</v>
      </c>
      <c r="G51" s="42"/>
      <c r="H51" s="42"/>
    </row>
    <row r="52" ht="15.75" spans="1:8">
      <c r="A52" s="44"/>
      <c r="B52" s="44"/>
      <c r="C52" s="44"/>
      <c r="D52" s="44"/>
      <c r="E52" s="44"/>
      <c r="F52" s="42" t="s">
        <v>37</v>
      </c>
      <c r="G52" s="42"/>
      <c r="H52" s="42"/>
    </row>
  </sheetData>
  <mergeCells count="35">
    <mergeCell ref="A1:H1"/>
    <mergeCell ref="A2:H2"/>
    <mergeCell ref="A3:H3"/>
    <mergeCell ref="A15:E15"/>
    <mergeCell ref="A22:D22"/>
    <mergeCell ref="A23:D23"/>
    <mergeCell ref="A25:H25"/>
    <mergeCell ref="L25:N25"/>
    <mergeCell ref="B28:D28"/>
    <mergeCell ref="E28:H28"/>
    <mergeCell ref="B29:D29"/>
    <mergeCell ref="E29:H29"/>
    <mergeCell ref="B30:D30"/>
    <mergeCell ref="E30:H30"/>
    <mergeCell ref="L30:N30"/>
    <mergeCell ref="A33:H33"/>
    <mergeCell ref="L33:N33"/>
    <mergeCell ref="A34:H34"/>
    <mergeCell ref="B36:H36"/>
    <mergeCell ref="A38:H38"/>
    <mergeCell ref="F39:G39"/>
    <mergeCell ref="F42:H42"/>
    <mergeCell ref="F43:H43"/>
    <mergeCell ref="F44:H44"/>
    <mergeCell ref="A46:H46"/>
    <mergeCell ref="F50:H50"/>
    <mergeCell ref="F51:H51"/>
    <mergeCell ref="F52:H52"/>
    <mergeCell ref="A4:A5"/>
    <mergeCell ref="B4:B5"/>
    <mergeCell ref="C4:C5"/>
    <mergeCell ref="D4:D5"/>
    <mergeCell ref="E4:E5"/>
    <mergeCell ref="F4:F5"/>
    <mergeCell ref="H4:H5"/>
  </mergeCells>
  <pageMargins left="0.51" right="0.24" top="0.9" bottom="0.19" header="0.3" footer="0.16"/>
  <pageSetup paperSize="9" scale="90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7"/>
  <sheetViews>
    <sheetView workbookViewId="0">
      <selection activeCell="K4" sqref="K4"/>
    </sheetView>
  </sheetViews>
  <sheetFormatPr defaultColWidth="9.14285714285714" defaultRowHeight="15"/>
  <cols>
    <col min="1" max="1" width="7.71428571428571" style="2" customWidth="1"/>
    <col min="2" max="2" width="43.7142857142857" style="2" customWidth="1"/>
    <col min="3" max="3" width="8" style="2" customWidth="1"/>
    <col min="4" max="4" width="7" style="2" customWidth="1"/>
    <col min="5" max="5" width="8" style="2" customWidth="1"/>
    <col min="6" max="6" width="8.42857142857143" style="2" customWidth="1"/>
    <col min="7" max="7" width="10.5714285714286" style="2" customWidth="1"/>
    <col min="8" max="8" width="9" style="2" customWidth="1"/>
    <col min="9" max="9" width="18.1428571428571" style="2" customWidth="1"/>
    <col min="10" max="16384" width="9.14285714285714" style="2"/>
  </cols>
  <sheetData>
    <row r="1" ht="30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88" t="s">
        <v>89</v>
      </c>
      <c r="B2" s="89"/>
      <c r="C2" s="89"/>
      <c r="D2" s="89"/>
      <c r="E2" s="89"/>
      <c r="F2" s="89"/>
      <c r="G2" s="89"/>
      <c r="H2" s="90"/>
    </row>
    <row r="3" ht="48" customHeight="1" spans="1:8">
      <c r="A3" s="66" t="s">
        <v>90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5.75" spans="1:8">
      <c r="A7" s="10">
        <v>1</v>
      </c>
      <c r="B7" s="59" t="s">
        <v>91</v>
      </c>
      <c r="C7" s="12" t="s">
        <v>53</v>
      </c>
      <c r="D7" s="11">
        <v>1</v>
      </c>
      <c r="E7" s="31">
        <v>7153</v>
      </c>
      <c r="F7" s="31">
        <f t="shared" ref="F7:F13" si="0">D7*E7</f>
        <v>7153</v>
      </c>
      <c r="G7" s="31">
        <v>1341</v>
      </c>
      <c r="H7" s="31">
        <f t="shared" ref="H7:H13" si="1">D7*G7</f>
        <v>1341</v>
      </c>
    </row>
    <row r="8" s="57" customFormat="1" ht="15.75" spans="1:8">
      <c r="A8" s="10">
        <v>2</v>
      </c>
      <c r="B8" s="59" t="s">
        <v>92</v>
      </c>
      <c r="C8" s="11" t="s">
        <v>53</v>
      </c>
      <c r="D8" s="11">
        <v>1</v>
      </c>
      <c r="E8" s="31">
        <v>1209</v>
      </c>
      <c r="F8" s="31">
        <f t="shared" si="0"/>
        <v>1209</v>
      </c>
      <c r="G8" s="31">
        <v>448</v>
      </c>
      <c r="H8" s="31">
        <f t="shared" si="1"/>
        <v>448</v>
      </c>
    </row>
    <row r="9" s="57" customFormat="1" ht="15.75" spans="1:8">
      <c r="A9" s="10">
        <v>3</v>
      </c>
      <c r="B9" s="59" t="s">
        <v>93</v>
      </c>
      <c r="C9" s="11" t="s">
        <v>20</v>
      </c>
      <c r="D9" s="11">
        <v>0.1</v>
      </c>
      <c r="E9" s="31">
        <v>0</v>
      </c>
      <c r="F9" s="31">
        <f t="shared" si="0"/>
        <v>0</v>
      </c>
      <c r="G9" s="31">
        <v>6268</v>
      </c>
      <c r="H9" s="31">
        <f t="shared" si="1"/>
        <v>626.8</v>
      </c>
    </row>
    <row r="10" s="57" customFormat="1" ht="15.75" spans="1:8">
      <c r="A10" s="10">
        <v>4</v>
      </c>
      <c r="B10" s="59" t="s">
        <v>94</v>
      </c>
      <c r="C10" s="11" t="s">
        <v>20</v>
      </c>
      <c r="D10" s="11">
        <v>0.04</v>
      </c>
      <c r="E10" s="31">
        <v>0</v>
      </c>
      <c r="F10" s="31">
        <f t="shared" si="0"/>
        <v>0</v>
      </c>
      <c r="G10" s="31">
        <v>4598</v>
      </c>
      <c r="H10" s="31">
        <f t="shared" si="1"/>
        <v>183.92</v>
      </c>
    </row>
    <row r="11" s="57" customFormat="1" ht="15.75" spans="1:8">
      <c r="A11" s="10">
        <v>5</v>
      </c>
      <c r="B11" s="59" t="s">
        <v>95</v>
      </c>
      <c r="C11" s="11" t="s">
        <v>53</v>
      </c>
      <c r="D11" s="11">
        <v>5</v>
      </c>
      <c r="E11" s="31">
        <v>0</v>
      </c>
      <c r="F11" s="31">
        <v>0</v>
      </c>
      <c r="G11" s="31">
        <v>67</v>
      </c>
      <c r="H11" s="31">
        <f t="shared" si="1"/>
        <v>335</v>
      </c>
    </row>
    <row r="12" s="57" customFormat="1" ht="21.75" customHeight="1" spans="1:8">
      <c r="A12" s="10">
        <v>6</v>
      </c>
      <c r="B12" s="59" t="s">
        <v>96</v>
      </c>
      <c r="C12" s="11" t="s">
        <v>53</v>
      </c>
      <c r="D12" s="11">
        <v>6</v>
      </c>
      <c r="E12" s="31">
        <v>202</v>
      </c>
      <c r="F12" s="31">
        <f t="shared" si="0"/>
        <v>1212</v>
      </c>
      <c r="G12" s="31">
        <v>0</v>
      </c>
      <c r="H12" s="31">
        <f t="shared" si="1"/>
        <v>0</v>
      </c>
    </row>
    <row r="13" s="57" customFormat="1" ht="18.75" customHeight="1" spans="1:8">
      <c r="A13" s="10">
        <v>7</v>
      </c>
      <c r="B13" s="91" t="s">
        <v>97</v>
      </c>
      <c r="C13" s="62" t="s">
        <v>53</v>
      </c>
      <c r="D13" s="31">
        <v>1</v>
      </c>
      <c r="E13" s="31">
        <v>668</v>
      </c>
      <c r="F13" s="31">
        <f t="shared" si="0"/>
        <v>668</v>
      </c>
      <c r="G13" s="31">
        <v>122</v>
      </c>
      <c r="H13" s="31">
        <f t="shared" si="1"/>
        <v>122</v>
      </c>
    </row>
    <row r="14" ht="1.15" customHeight="1" spans="1:8">
      <c r="A14" s="48">
        <v>8</v>
      </c>
      <c r="B14" s="92"/>
      <c r="C14" s="92"/>
      <c r="D14" s="92"/>
      <c r="E14" s="93"/>
      <c r="F14" s="32"/>
      <c r="G14" s="30"/>
      <c r="H14" s="32"/>
    </row>
    <row r="15" ht="23.45" customHeight="1" spans="1:8">
      <c r="A15" s="21"/>
      <c r="B15" s="22" t="s">
        <v>60</v>
      </c>
      <c r="C15" s="23"/>
      <c r="D15" s="23"/>
      <c r="E15" s="24"/>
      <c r="F15" s="25">
        <f>SUM(F7:F13)</f>
        <v>10242</v>
      </c>
      <c r="G15" s="26"/>
      <c r="H15" s="25">
        <f>SUM(H7:H13)</f>
        <v>3056.72</v>
      </c>
    </row>
    <row r="16" ht="15.75" spans="1:8">
      <c r="A16" s="27">
        <v>1</v>
      </c>
      <c r="B16" s="28" t="s">
        <v>24</v>
      </c>
      <c r="C16" s="27"/>
      <c r="D16" s="29"/>
      <c r="E16" s="30"/>
      <c r="F16" s="31">
        <f>SUM(F7:F13)</f>
        <v>10242</v>
      </c>
      <c r="G16" s="30"/>
      <c r="H16" s="32"/>
    </row>
    <row r="17" ht="15.75" spans="1:8">
      <c r="A17" s="27">
        <v>2</v>
      </c>
      <c r="B17" s="28" t="s">
        <v>25</v>
      </c>
      <c r="C17" s="27"/>
      <c r="D17" s="29"/>
      <c r="E17" s="30"/>
      <c r="F17" s="31">
        <f>SUM(H7:H13)</f>
        <v>3056.72</v>
      </c>
      <c r="G17" s="30"/>
      <c r="H17" s="30"/>
    </row>
    <row r="18" ht="15.75" spans="1:8">
      <c r="A18" s="27">
        <v>3</v>
      </c>
      <c r="B18" s="28" t="s">
        <v>26</v>
      </c>
      <c r="C18" s="27"/>
      <c r="D18" s="29"/>
      <c r="E18" s="30"/>
      <c r="F18" s="31">
        <f>F17*30%</f>
        <v>917.016</v>
      </c>
      <c r="G18" s="30"/>
      <c r="H18" s="30"/>
    </row>
    <row r="19" ht="31.5" spans="1:8">
      <c r="A19" s="27">
        <v>4</v>
      </c>
      <c r="B19" s="28" t="s">
        <v>61</v>
      </c>
      <c r="C19" s="27"/>
      <c r="D19" s="29"/>
      <c r="E19" s="30"/>
      <c r="F19" s="31">
        <f>SUM(F16+F17+F18)*2%</f>
        <v>284.31472</v>
      </c>
      <c r="G19" s="30"/>
      <c r="H19" s="30"/>
    </row>
    <row r="20" ht="32.25" customHeight="1" spans="1:8">
      <c r="A20" s="27">
        <v>5</v>
      </c>
      <c r="B20" s="28" t="s">
        <v>28</v>
      </c>
      <c r="C20" s="27"/>
      <c r="D20" s="29"/>
      <c r="E20" s="30"/>
      <c r="F20" s="31">
        <f>SUM(F17:F18)*20%</f>
        <v>794.7472</v>
      </c>
      <c r="G20" s="30"/>
      <c r="H20" s="30"/>
    </row>
    <row r="21" ht="26.45" customHeight="1" spans="1:8">
      <c r="A21" s="94" t="s">
        <v>29</v>
      </c>
      <c r="B21" s="94"/>
      <c r="C21" s="94"/>
      <c r="D21" s="94"/>
      <c r="E21" s="95"/>
      <c r="F21" s="32">
        <f>SUM(F16:F20)</f>
        <v>15294.79792</v>
      </c>
      <c r="G21" s="32"/>
      <c r="H21" s="30"/>
    </row>
    <row r="22" ht="36.75" customHeight="1" spans="1:9">
      <c r="A22" s="37" t="s">
        <v>87</v>
      </c>
      <c r="B22" s="37"/>
      <c r="C22" s="37"/>
      <c r="D22" s="37"/>
      <c r="E22" s="37"/>
      <c r="F22" s="37"/>
      <c r="G22" s="37"/>
      <c r="H22" s="37"/>
      <c r="I22" s="45"/>
    </row>
    <row r="23" ht="63" customHeight="1" spans="1:8">
      <c r="A23" s="37" t="s">
        <v>98</v>
      </c>
      <c r="B23" s="37"/>
      <c r="C23" s="37"/>
      <c r="D23" s="37"/>
      <c r="E23" s="37"/>
      <c r="F23" s="37"/>
      <c r="G23" s="37"/>
      <c r="H23" s="37"/>
    </row>
    <row r="24" ht="31.9" customHeight="1" spans="1:8">
      <c r="A24" s="39"/>
      <c r="B24" s="39"/>
      <c r="C24" s="39"/>
      <c r="D24" s="39"/>
      <c r="E24" s="39"/>
      <c r="F24" s="39"/>
      <c r="G24" s="39"/>
      <c r="H24" s="39"/>
    </row>
    <row r="25" ht="15.75" spans="1:8">
      <c r="A25" s="39"/>
      <c r="B25" s="42" t="s">
        <v>32</v>
      </c>
      <c r="C25" s="42"/>
      <c r="D25" s="42"/>
      <c r="E25" s="42" t="s">
        <v>33</v>
      </c>
      <c r="F25" s="42"/>
      <c r="G25" s="42"/>
      <c r="H25" s="42"/>
    </row>
    <row r="26" ht="15.75" spans="1:8">
      <c r="A26" s="39"/>
      <c r="B26" s="42" t="s">
        <v>63</v>
      </c>
      <c r="C26" s="42"/>
      <c r="D26" s="42"/>
      <c r="E26" s="42" t="s">
        <v>64</v>
      </c>
      <c r="F26" s="42"/>
      <c r="G26" s="42"/>
      <c r="H26" s="42"/>
    </row>
    <row r="27" ht="15.75" spans="1:8">
      <c r="A27" s="39"/>
      <c r="B27" s="61" t="s">
        <v>99</v>
      </c>
      <c r="C27" s="61"/>
      <c r="D27" s="61"/>
      <c r="E27" s="42" t="s">
        <v>37</v>
      </c>
      <c r="F27" s="42"/>
      <c r="G27" s="42"/>
      <c r="H27" s="42"/>
    </row>
    <row r="28" ht="15.75" spans="1:8">
      <c r="A28" s="39"/>
      <c r="B28" s="39"/>
      <c r="C28" s="39"/>
      <c r="D28" s="39"/>
      <c r="E28" s="41"/>
      <c r="F28" s="39"/>
      <c r="G28" s="39"/>
      <c r="H28" s="39"/>
    </row>
    <row r="29" ht="15.75" spans="1:8">
      <c r="A29" s="39"/>
      <c r="B29" s="42"/>
      <c r="C29" s="42"/>
      <c r="D29" s="42"/>
      <c r="E29" s="43"/>
      <c r="F29" s="42"/>
      <c r="G29" s="42"/>
      <c r="H29" s="42"/>
    </row>
    <row r="30" ht="15.75" spans="1:8">
      <c r="A30" s="39"/>
      <c r="B30" s="42"/>
      <c r="C30" s="39"/>
      <c r="D30" s="39"/>
      <c r="E30" s="42"/>
      <c r="F30" s="42"/>
      <c r="G30" s="42"/>
      <c r="H30" s="42"/>
    </row>
    <row r="31" ht="33.75" customHeight="1" spans="1:9">
      <c r="A31" s="39"/>
      <c r="B31" s="39"/>
      <c r="C31" s="39"/>
      <c r="D31" s="39"/>
      <c r="E31" s="39"/>
      <c r="F31" s="39"/>
      <c r="G31" s="39"/>
      <c r="H31" s="39"/>
      <c r="I31" s="45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5.75" spans="1:8">
      <c r="A33" s="44"/>
      <c r="B33" s="44"/>
      <c r="C33" s="44"/>
      <c r="D33" s="44"/>
      <c r="E33" s="44"/>
      <c r="F33" s="44"/>
      <c r="G33" s="44"/>
      <c r="H33" s="44"/>
    </row>
    <row r="34" ht="15.75" spans="1:8">
      <c r="A34" s="44"/>
      <c r="B34" s="44"/>
      <c r="C34" s="44"/>
      <c r="D34" s="44"/>
      <c r="E34" s="44"/>
      <c r="F34" s="44"/>
      <c r="G34" s="44"/>
      <c r="H34" s="44"/>
    </row>
    <row r="35" ht="18" customHeight="1" spans="1:5">
      <c r="A35" s="44"/>
      <c r="B35" s="44"/>
      <c r="C35" s="44"/>
      <c r="D35" s="44"/>
      <c r="E35" s="44"/>
    </row>
    <row r="36" ht="15.75" spans="1:5">
      <c r="A36" s="44"/>
      <c r="B36" s="44"/>
      <c r="C36" s="44"/>
      <c r="D36" s="44"/>
      <c r="E36" s="44"/>
    </row>
    <row r="37" ht="15.75" spans="1:5">
      <c r="A37" s="44"/>
      <c r="B37" s="44"/>
      <c r="C37" s="44"/>
      <c r="D37" s="44"/>
      <c r="E37" s="44"/>
    </row>
  </sheetData>
  <mergeCells count="26">
    <mergeCell ref="A1:H1"/>
    <mergeCell ref="A2:H2"/>
    <mergeCell ref="A3:H3"/>
    <mergeCell ref="E4:H4"/>
    <mergeCell ref="E5:F5"/>
    <mergeCell ref="G5:H5"/>
    <mergeCell ref="B15:E15"/>
    <mergeCell ref="A21:D21"/>
    <mergeCell ref="A22:H22"/>
    <mergeCell ref="A23:H23"/>
    <mergeCell ref="A24:H24"/>
    <mergeCell ref="B25:D25"/>
    <mergeCell ref="E25:H25"/>
    <mergeCell ref="B26:D26"/>
    <mergeCell ref="E26:H26"/>
    <mergeCell ref="B27:D27"/>
    <mergeCell ref="E27:H27"/>
    <mergeCell ref="B28:D28"/>
    <mergeCell ref="F28:H28"/>
    <mergeCell ref="B29:D29"/>
    <mergeCell ref="F29:H29"/>
    <mergeCell ref="A31:H31"/>
    <mergeCell ref="A4:A6"/>
    <mergeCell ref="B4:B6"/>
    <mergeCell ref="C4:C6"/>
    <mergeCell ref="D4:D6"/>
  </mergeCells>
  <pageMargins left="0.17" right="0.23" top="0.33" bottom="0.52" header="0.3" footer="0.3"/>
  <pageSetup paperSize="1" orientation="portrait"/>
  <headerFooter/>
  <rowBreaks count="1" manualBreakCount="1">
    <brk id="28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14337" progId="Word.Picture.8" r:id="rId3">
          <objectPr defaultSize="0" r:id="rId4">
            <anchor moveWithCells="1" sizeWithCells="1">
              <from>
                <xdr:col>0</xdr:col>
                <xdr:colOff>76200</xdr:colOff>
                <xdr:row>0</xdr:row>
                <xdr:rowOff>19050</xdr:rowOff>
              </from>
              <to>
                <xdr:col>0</xdr:col>
                <xdr:colOff>428625</xdr:colOff>
                <xdr:row>0</xdr:row>
                <xdr:rowOff>381000</xdr:rowOff>
              </to>
            </anchor>
          </objectPr>
        </oleObject>
      </mc:Choice>
      <mc:Fallback>
        <oleObject shapeId="14337" progId="Word.Picture.8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workbookViewId="0">
      <selection activeCell="B7" sqref="B7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7" style="2" customWidth="1"/>
    <col min="4" max="4" width="7.42857142857143" style="2" customWidth="1"/>
    <col min="5" max="5" width="8.85714285714286" style="2" customWidth="1"/>
    <col min="6" max="6" width="11.2857142857143" style="2" customWidth="1"/>
    <col min="7" max="7" width="10" style="2" customWidth="1"/>
    <col min="8" max="8" width="12.1428571428571" style="2" customWidth="1"/>
    <col min="9" max="9" width="18.1428571428571" style="2" customWidth="1"/>
    <col min="10" max="16384" width="9.14285714285714" style="2"/>
  </cols>
  <sheetData>
    <row r="1" ht="36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85" t="s">
        <v>84</v>
      </c>
      <c r="B2" s="86"/>
      <c r="C2" s="86"/>
      <c r="D2" s="86"/>
      <c r="E2" s="86"/>
      <c r="F2" s="86"/>
      <c r="G2" s="86"/>
      <c r="H2" s="87"/>
    </row>
    <row r="3" ht="44.25" customHeight="1" spans="1:8">
      <c r="A3" s="66" t="s">
        <v>100</v>
      </c>
      <c r="B3" s="67"/>
      <c r="C3" s="67"/>
      <c r="D3" s="67"/>
      <c r="E3" s="67"/>
      <c r="F3" s="67"/>
      <c r="G3" s="67"/>
      <c r="H3" s="68"/>
    </row>
    <row r="4" ht="18.75" customHeight="1" spans="1:8">
      <c r="A4" s="10" t="s">
        <v>45</v>
      </c>
      <c r="B4" s="11" t="s">
        <v>46</v>
      </c>
      <c r="C4" s="11" t="s">
        <v>5</v>
      </c>
      <c r="D4" s="55" t="s">
        <v>47</v>
      </c>
      <c r="E4" s="12" t="s">
        <v>48</v>
      </c>
      <c r="F4" s="12"/>
      <c r="G4" s="12"/>
      <c r="H4" s="12"/>
    </row>
    <row r="5" ht="18.75" customHeight="1" spans="1:8">
      <c r="A5" s="10"/>
      <c r="B5" s="11"/>
      <c r="C5" s="11"/>
      <c r="D5" s="55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55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4.45" customHeight="1" spans="1:8">
      <c r="A7" s="10">
        <v>1</v>
      </c>
      <c r="B7" s="59" t="s">
        <v>77</v>
      </c>
      <c r="C7" s="11" t="s">
        <v>53</v>
      </c>
      <c r="D7" s="55">
        <v>5</v>
      </c>
      <c r="E7" s="31">
        <v>3578</v>
      </c>
      <c r="F7" s="31">
        <f>D7*E7</f>
        <v>17890</v>
      </c>
      <c r="G7" s="31">
        <v>1072</v>
      </c>
      <c r="H7" s="31">
        <f>D7*G7</f>
        <v>5360</v>
      </c>
    </row>
    <row r="8" s="57" customFormat="1" ht="14.45" customHeight="1" spans="1:8">
      <c r="A8" s="10">
        <v>2</v>
      </c>
      <c r="B8" s="59" t="s">
        <v>57</v>
      </c>
      <c r="C8" s="12" t="s">
        <v>53</v>
      </c>
      <c r="D8" s="51">
        <v>27</v>
      </c>
      <c r="E8" s="31">
        <v>25</v>
      </c>
      <c r="F8" s="31">
        <f t="shared" ref="F8:F14" si="0">D8*E8</f>
        <v>675</v>
      </c>
      <c r="G8" s="31">
        <v>0</v>
      </c>
      <c r="H8" s="31">
        <f t="shared" ref="H8:H14" si="1">D8*G8</f>
        <v>0</v>
      </c>
    </row>
    <row r="9" s="57" customFormat="1" ht="36" customHeight="1" spans="1:8">
      <c r="A9" s="10">
        <v>3</v>
      </c>
      <c r="B9" s="59" t="s">
        <v>78</v>
      </c>
      <c r="C9" s="62" t="s">
        <v>53</v>
      </c>
      <c r="D9" s="51">
        <v>45</v>
      </c>
      <c r="E9" s="63">
        <v>65</v>
      </c>
      <c r="F9" s="31">
        <f t="shared" si="0"/>
        <v>2925</v>
      </c>
      <c r="G9" s="31">
        <v>0</v>
      </c>
      <c r="H9" s="31">
        <f t="shared" si="1"/>
        <v>0</v>
      </c>
    </row>
    <row r="10" s="57" customFormat="1" ht="33.75" customHeight="1" spans="1:8">
      <c r="A10" s="10">
        <v>4</v>
      </c>
      <c r="B10" s="59" t="s">
        <v>86</v>
      </c>
      <c r="C10" s="12" t="s">
        <v>13</v>
      </c>
      <c r="D10" s="51">
        <v>4</v>
      </c>
      <c r="E10" s="31">
        <v>439</v>
      </c>
      <c r="F10" s="31">
        <f t="shared" si="0"/>
        <v>1756</v>
      </c>
      <c r="G10" s="31">
        <v>122</v>
      </c>
      <c r="H10" s="31">
        <f t="shared" si="1"/>
        <v>488</v>
      </c>
    </row>
    <row r="11" s="57" customFormat="1" ht="14.45" customHeight="1" spans="1:8">
      <c r="A11" s="10">
        <v>5</v>
      </c>
      <c r="B11" s="59" t="s">
        <v>58</v>
      </c>
      <c r="C11" s="62" t="s">
        <v>13</v>
      </c>
      <c r="D11" s="51">
        <v>10</v>
      </c>
      <c r="E11" s="31">
        <v>1179</v>
      </c>
      <c r="F11" s="31">
        <f t="shared" si="0"/>
        <v>11790</v>
      </c>
      <c r="G11" s="31">
        <v>448</v>
      </c>
      <c r="H11" s="31">
        <f t="shared" si="1"/>
        <v>4480</v>
      </c>
    </row>
    <row r="12" s="57" customFormat="1" ht="14.45" customHeight="1" spans="1:8">
      <c r="A12" s="10">
        <v>6</v>
      </c>
      <c r="B12" s="59" t="s">
        <v>19</v>
      </c>
      <c r="C12" s="12" t="s">
        <v>20</v>
      </c>
      <c r="D12" s="56">
        <v>3.2</v>
      </c>
      <c r="E12" s="31">
        <v>37018</v>
      </c>
      <c r="F12" s="31">
        <f t="shared" si="0"/>
        <v>118457.6</v>
      </c>
      <c r="G12" s="31">
        <v>2420</v>
      </c>
      <c r="H12" s="31">
        <f t="shared" si="1"/>
        <v>7744</v>
      </c>
    </row>
    <row r="13" s="57" customFormat="1" ht="14.45" customHeight="1" spans="1:8">
      <c r="A13" s="10">
        <v>7</v>
      </c>
      <c r="B13" s="59" t="s">
        <v>101</v>
      </c>
      <c r="C13" s="12"/>
      <c r="D13" s="56"/>
      <c r="E13" s="31"/>
      <c r="F13" s="31">
        <v>3553.728</v>
      </c>
      <c r="G13" s="31"/>
      <c r="H13" s="31"/>
    </row>
    <row r="14" s="57" customFormat="1" ht="14.45" customHeight="1" spans="1:8">
      <c r="A14" s="10">
        <v>8</v>
      </c>
      <c r="B14" s="59" t="s">
        <v>102</v>
      </c>
      <c r="C14" s="12" t="s">
        <v>53</v>
      </c>
      <c r="D14" s="56">
        <v>11</v>
      </c>
      <c r="E14" s="31">
        <v>0</v>
      </c>
      <c r="F14" s="31">
        <f t="shared" si="0"/>
        <v>0</v>
      </c>
      <c r="G14" s="31">
        <v>79</v>
      </c>
      <c r="H14" s="31">
        <f t="shared" si="1"/>
        <v>869</v>
      </c>
    </row>
    <row r="15" ht="23.45" customHeight="1" spans="1:8">
      <c r="A15" s="21"/>
      <c r="B15" s="22" t="s">
        <v>60</v>
      </c>
      <c r="C15" s="23"/>
      <c r="D15" s="23"/>
      <c r="E15" s="24"/>
      <c r="F15" s="25">
        <f>SUM(F7:F14)</f>
        <v>157047.328</v>
      </c>
      <c r="G15" s="26"/>
      <c r="H15" s="25">
        <f>SUM(H7:H14)</f>
        <v>18941</v>
      </c>
    </row>
    <row r="16" ht="15.75" spans="1:8">
      <c r="A16" s="27">
        <v>1</v>
      </c>
      <c r="B16" s="28" t="s">
        <v>24</v>
      </c>
      <c r="C16" s="27"/>
      <c r="D16" s="29"/>
      <c r="E16" s="30"/>
      <c r="F16" s="31">
        <f>F15</f>
        <v>157047.328</v>
      </c>
      <c r="G16" s="30"/>
      <c r="H16" s="32"/>
    </row>
    <row r="17" ht="15.75" spans="1:8">
      <c r="A17" s="27">
        <v>2</v>
      </c>
      <c r="B17" s="28" t="s">
        <v>25</v>
      </c>
      <c r="C17" s="27"/>
      <c r="D17" s="29"/>
      <c r="E17" s="30"/>
      <c r="F17" s="31">
        <f>H15</f>
        <v>18941</v>
      </c>
      <c r="G17" s="30"/>
      <c r="H17" s="30"/>
    </row>
    <row r="18" ht="15.75" spans="1:8">
      <c r="A18" s="27">
        <v>3</v>
      </c>
      <c r="B18" s="28" t="s">
        <v>26</v>
      </c>
      <c r="C18" s="27"/>
      <c r="D18" s="29"/>
      <c r="E18" s="30"/>
      <c r="F18" s="31">
        <f>F17*30%</f>
        <v>5682.3</v>
      </c>
      <c r="G18" s="30"/>
      <c r="H18" s="30"/>
    </row>
    <row r="19" ht="31.5" spans="1:8">
      <c r="A19" s="27">
        <v>4</v>
      </c>
      <c r="B19" s="28" t="s">
        <v>61</v>
      </c>
      <c r="C19" s="27"/>
      <c r="D19" s="29"/>
      <c r="E19" s="30"/>
      <c r="F19" s="31">
        <f>SUM(F16+F17+F18)*2%</f>
        <v>3633.41256</v>
      </c>
      <c r="G19" s="30"/>
      <c r="H19" s="30"/>
    </row>
    <row r="20" ht="32.25" customHeight="1" spans="1:8">
      <c r="A20" s="27">
        <v>5</v>
      </c>
      <c r="B20" s="28" t="s">
        <v>28</v>
      </c>
      <c r="C20" s="27"/>
      <c r="D20" s="29"/>
      <c r="E20" s="30"/>
      <c r="F20" s="31">
        <f>SUM(F17:F18)*20%</f>
        <v>4924.66</v>
      </c>
      <c r="G20" s="30"/>
      <c r="H20" s="30"/>
    </row>
    <row r="21" ht="26.45" customHeight="1" spans="1:8">
      <c r="A21" s="33" t="s">
        <v>23</v>
      </c>
      <c r="B21" s="34"/>
      <c r="C21" s="34"/>
      <c r="D21" s="34"/>
      <c r="E21" s="35"/>
      <c r="F21" s="32">
        <f>SUM(F16:F20)</f>
        <v>190228.70056</v>
      </c>
      <c r="G21" s="32"/>
      <c r="H21" s="30"/>
    </row>
    <row r="22" ht="26.45" customHeight="1" spans="1:8">
      <c r="A22" s="33" t="s">
        <v>103</v>
      </c>
      <c r="B22" s="34"/>
      <c r="C22" s="34"/>
      <c r="D22" s="34"/>
      <c r="E22" s="35"/>
      <c r="F22" s="32">
        <f>F21*10%</f>
        <v>19022.870056</v>
      </c>
      <c r="G22" s="32"/>
      <c r="H22" s="30"/>
    </row>
    <row r="23" ht="26.45" customHeight="1" spans="1:8">
      <c r="A23" s="33" t="s">
        <v>104</v>
      </c>
      <c r="B23" s="34"/>
      <c r="C23" s="34"/>
      <c r="D23" s="34"/>
      <c r="E23" s="35"/>
      <c r="F23" s="32">
        <f>F22*18%</f>
        <v>3424.11661008</v>
      </c>
      <c r="G23" s="32"/>
      <c r="H23" s="30"/>
    </row>
    <row r="24" ht="26.45" customHeight="1" spans="1:8">
      <c r="A24" s="33" t="s">
        <v>105</v>
      </c>
      <c r="B24" s="34"/>
      <c r="C24" s="34"/>
      <c r="D24" s="34"/>
      <c r="E24" s="35"/>
      <c r="F24" s="32">
        <f>SUM(F21:F23)</f>
        <v>212675.68722608</v>
      </c>
      <c r="G24" s="32"/>
      <c r="H24" s="30"/>
    </row>
    <row r="25" ht="36.75" customHeight="1" spans="1:9">
      <c r="A25" s="37" t="s">
        <v>87</v>
      </c>
      <c r="B25" s="37"/>
      <c r="C25" s="37"/>
      <c r="D25" s="37"/>
      <c r="E25" s="37"/>
      <c r="F25" s="37"/>
      <c r="G25" s="37"/>
      <c r="H25" s="37"/>
      <c r="I25" s="45"/>
    </row>
    <row r="26" ht="63" customHeight="1" spans="1:8">
      <c r="A26" s="37" t="s">
        <v>106</v>
      </c>
      <c r="B26" s="37"/>
      <c r="C26" s="37"/>
      <c r="D26" s="37"/>
      <c r="E26" s="37"/>
      <c r="F26" s="37"/>
      <c r="G26" s="37"/>
      <c r="H26" s="37"/>
    </row>
    <row r="27" ht="31.9" customHeight="1" spans="1:8">
      <c r="A27" s="39"/>
      <c r="B27" s="39"/>
      <c r="C27" s="39"/>
      <c r="D27" s="39"/>
      <c r="E27" s="39"/>
      <c r="F27" s="39"/>
      <c r="G27" s="39"/>
      <c r="H27" s="39"/>
    </row>
    <row r="28" ht="15.75" spans="1:8">
      <c r="A28" s="39"/>
      <c r="B28" s="39" t="s">
        <v>107</v>
      </c>
      <c r="C28" s="39"/>
      <c r="D28" s="39"/>
      <c r="E28" s="39" t="s">
        <v>33</v>
      </c>
      <c r="F28" s="39"/>
      <c r="G28" s="39"/>
      <c r="H28" s="39"/>
    </row>
    <row r="29" ht="15.75" spans="1:8">
      <c r="A29" s="39"/>
      <c r="B29" s="39" t="s">
        <v>63</v>
      </c>
      <c r="C29" s="39"/>
      <c r="D29" s="39"/>
      <c r="E29" s="39" t="s">
        <v>64</v>
      </c>
      <c r="F29" s="39"/>
      <c r="G29" s="39"/>
      <c r="H29" s="39"/>
    </row>
    <row r="30" ht="15.75" spans="1:8">
      <c r="A30" s="39"/>
      <c r="B30" s="40" t="s">
        <v>108</v>
      </c>
      <c r="C30" s="40"/>
      <c r="D30" s="40"/>
      <c r="E30" s="39" t="s">
        <v>109</v>
      </c>
      <c r="F30" s="39"/>
      <c r="G30" s="39"/>
      <c r="H30" s="39"/>
    </row>
    <row r="31" ht="15.75" spans="1:8">
      <c r="A31" s="39"/>
      <c r="B31" s="39"/>
      <c r="C31" s="39"/>
      <c r="D31" s="39"/>
      <c r="E31" s="41"/>
      <c r="F31" s="39"/>
      <c r="G31" s="39"/>
      <c r="H31" s="39"/>
    </row>
    <row r="32" ht="15.75" spans="1:8">
      <c r="A32" s="39"/>
      <c r="B32" s="42"/>
      <c r="C32" s="42"/>
      <c r="D32" s="42"/>
      <c r="E32" s="43"/>
      <c r="F32" s="42"/>
      <c r="G32" s="42"/>
      <c r="H32" s="42"/>
    </row>
    <row r="33" ht="15.75" spans="1:8">
      <c r="A33" s="39"/>
      <c r="B33" s="42"/>
      <c r="C33" s="39"/>
      <c r="D33" s="39"/>
      <c r="E33" s="42"/>
      <c r="F33" s="42"/>
      <c r="G33" s="42"/>
      <c r="H33" s="42"/>
    </row>
    <row r="34" ht="33.75" customHeight="1" spans="1:9">
      <c r="A34" s="39"/>
      <c r="B34" s="39"/>
      <c r="C34" s="39"/>
      <c r="D34" s="39"/>
      <c r="E34" s="39"/>
      <c r="F34" s="39"/>
      <c r="G34" s="39"/>
      <c r="H34" s="39"/>
      <c r="I34" s="45"/>
    </row>
    <row r="35" ht="15.75" spans="1:8">
      <c r="A35" s="44"/>
      <c r="B35" s="44"/>
      <c r="C35" s="44"/>
      <c r="D35" s="44"/>
      <c r="E35" s="44"/>
      <c r="F35" s="44"/>
      <c r="G35" s="44"/>
      <c r="H35" s="44"/>
    </row>
    <row r="36" ht="15.75" spans="1:8">
      <c r="A36" s="44"/>
      <c r="B36" s="44"/>
      <c r="C36" s="44"/>
      <c r="D36" s="44"/>
      <c r="E36" s="44"/>
      <c r="F36" s="44"/>
      <c r="G36" s="44"/>
      <c r="H36" s="44"/>
    </row>
    <row r="37" ht="15.75" spans="1:8">
      <c r="A37" s="44"/>
      <c r="B37" s="44"/>
      <c r="C37" s="44"/>
      <c r="D37" s="44"/>
      <c r="E37" s="44"/>
      <c r="F37" s="44"/>
      <c r="G37" s="44"/>
      <c r="H37" s="44"/>
    </row>
    <row r="38" ht="18" customHeight="1" spans="1:5">
      <c r="A38" s="44"/>
      <c r="B38" s="44"/>
      <c r="C38" s="44"/>
      <c r="D38" s="44"/>
      <c r="E38" s="44"/>
    </row>
    <row r="39" ht="15.75" spans="1:5">
      <c r="A39" s="44"/>
      <c r="B39" s="44"/>
      <c r="C39" s="44"/>
      <c r="D39" s="44"/>
      <c r="E39" s="44"/>
    </row>
    <row r="40" ht="15.75" spans="1:5">
      <c r="A40" s="44"/>
      <c r="B40" s="44"/>
      <c r="C40" s="44"/>
      <c r="D40" s="44"/>
      <c r="E40" s="44"/>
    </row>
  </sheetData>
  <mergeCells count="29">
    <mergeCell ref="A1:H1"/>
    <mergeCell ref="A2:H2"/>
    <mergeCell ref="A3:H3"/>
    <mergeCell ref="E4:H4"/>
    <mergeCell ref="E5:F5"/>
    <mergeCell ref="G5:H5"/>
    <mergeCell ref="B15:E15"/>
    <mergeCell ref="A21:E21"/>
    <mergeCell ref="A22:E22"/>
    <mergeCell ref="A23:E23"/>
    <mergeCell ref="A24:E24"/>
    <mergeCell ref="A25:H25"/>
    <mergeCell ref="A26:H26"/>
    <mergeCell ref="A27:H27"/>
    <mergeCell ref="B28:D28"/>
    <mergeCell ref="E28:H28"/>
    <mergeCell ref="B29:D29"/>
    <mergeCell ref="E29:H29"/>
    <mergeCell ref="B30:D30"/>
    <mergeCell ref="E30:H30"/>
    <mergeCell ref="B31:D31"/>
    <mergeCell ref="F31:H31"/>
    <mergeCell ref="B32:D32"/>
    <mergeCell ref="F32:H32"/>
    <mergeCell ref="A34:H34"/>
    <mergeCell ref="A4:A6"/>
    <mergeCell ref="B4:B6"/>
    <mergeCell ref="C4:C6"/>
    <mergeCell ref="D4:D6"/>
  </mergeCells>
  <pageMargins left="0.33" right="0.23" top="0.33" bottom="0.52" header="0.3" footer="0.3"/>
  <pageSetup paperSize="1" scale="90" orientation="portrait"/>
  <headerFooter/>
  <rowBreaks count="1" manualBreakCount="1">
    <brk id="31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15361" progId="Word.Picture.8" r:id="rId3">
          <objectPr defaultSiz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142875</xdr:colOff>
                <xdr:row>0</xdr:row>
                <xdr:rowOff>428625</xdr:rowOff>
              </to>
            </anchor>
          </objectPr>
        </oleObject>
      </mc:Choice>
      <mc:Fallback>
        <oleObject shapeId="15361" progId="Word.Picture.8" r:id="rId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workbookViewId="0">
      <selection activeCell="A12" sqref="$A12:$XFD12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7" style="2" customWidth="1"/>
    <col min="4" max="4" width="7.42857142857143" style="2" customWidth="1"/>
    <col min="5" max="5" width="8.85714285714286" style="2" customWidth="1"/>
    <col min="6" max="6" width="11.2857142857143" style="2" customWidth="1"/>
    <col min="7" max="7" width="10" style="2" customWidth="1"/>
    <col min="8" max="8" width="12.1428571428571" style="2" customWidth="1"/>
    <col min="9" max="9" width="18.1428571428571" style="2" customWidth="1"/>
    <col min="10" max="16384" width="9.14285714285714" style="2"/>
  </cols>
  <sheetData>
    <row r="1" ht="30.75" customHeight="1" spans="1:8">
      <c r="A1" s="65" t="s">
        <v>0</v>
      </c>
      <c r="B1" s="65"/>
      <c r="C1" s="65"/>
      <c r="D1" s="65"/>
      <c r="E1" s="65"/>
      <c r="F1" s="65"/>
      <c r="G1" s="65"/>
      <c r="H1" s="65"/>
    </row>
    <row r="2" ht="21" customHeight="1" spans="1:8">
      <c r="A2" s="4" t="s">
        <v>84</v>
      </c>
      <c r="B2" s="5"/>
      <c r="C2" s="5"/>
      <c r="D2" s="5"/>
      <c r="E2" s="5"/>
      <c r="F2" s="5"/>
      <c r="G2" s="5"/>
      <c r="H2" s="6"/>
    </row>
    <row r="3" ht="41.25" customHeight="1" spans="1:8">
      <c r="A3" s="66" t="s">
        <v>110</v>
      </c>
      <c r="B3" s="67"/>
      <c r="C3" s="67"/>
      <c r="D3" s="67"/>
      <c r="E3" s="67"/>
      <c r="F3" s="67"/>
      <c r="G3" s="67"/>
      <c r="H3" s="68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111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47" customFormat="1" ht="18.75" customHeight="1" spans="1:8">
      <c r="A7" s="48">
        <v>1</v>
      </c>
      <c r="B7" s="55" t="s">
        <v>112</v>
      </c>
      <c r="C7" s="55" t="s">
        <v>113</v>
      </c>
      <c r="D7" s="55">
        <v>1</v>
      </c>
      <c r="E7" s="55">
        <v>3578</v>
      </c>
      <c r="F7" s="55">
        <f>E7*D7</f>
        <v>3578</v>
      </c>
      <c r="G7" s="55">
        <v>1072</v>
      </c>
      <c r="H7" s="55">
        <f>G7*D7</f>
        <v>1072</v>
      </c>
    </row>
    <row r="8" s="57" customFormat="1" ht="42" customHeight="1" spans="1:8">
      <c r="A8" s="10">
        <v>2</v>
      </c>
      <c r="B8" s="11" t="s">
        <v>114</v>
      </c>
      <c r="C8" s="11" t="s">
        <v>13</v>
      </c>
      <c r="D8" s="11">
        <v>1</v>
      </c>
      <c r="E8" s="11">
        <v>1179</v>
      </c>
      <c r="F8" s="11">
        <f t="shared" ref="F8:F13" si="0">E8*D8</f>
        <v>1179</v>
      </c>
      <c r="G8" s="11">
        <v>448</v>
      </c>
      <c r="H8" s="11">
        <f t="shared" ref="H8:H13" si="1">G8*D8</f>
        <v>448</v>
      </c>
    </row>
    <row r="9" s="47" customFormat="1" ht="18.75" customHeight="1" spans="1:8">
      <c r="A9" s="48">
        <v>3</v>
      </c>
      <c r="B9" s="55" t="s">
        <v>115</v>
      </c>
      <c r="C9" s="55" t="s">
        <v>113</v>
      </c>
      <c r="D9" s="55">
        <v>3</v>
      </c>
      <c r="E9" s="55">
        <v>65</v>
      </c>
      <c r="F9" s="55">
        <f t="shared" si="0"/>
        <v>195</v>
      </c>
      <c r="G9" s="55">
        <v>0</v>
      </c>
      <c r="H9" s="55">
        <f t="shared" si="1"/>
        <v>0</v>
      </c>
    </row>
    <row r="10" s="57" customFormat="1" ht="18.75" customHeight="1" spans="1:8">
      <c r="A10" s="10">
        <v>4</v>
      </c>
      <c r="B10" s="11" t="s">
        <v>116</v>
      </c>
      <c r="C10" s="11" t="s">
        <v>113</v>
      </c>
      <c r="D10" s="11">
        <v>4</v>
      </c>
      <c r="E10" s="11">
        <v>25</v>
      </c>
      <c r="F10" s="11">
        <f t="shared" si="0"/>
        <v>100</v>
      </c>
      <c r="G10" s="11"/>
      <c r="H10" s="11">
        <f t="shared" si="1"/>
        <v>0</v>
      </c>
    </row>
    <row r="11" s="57" customFormat="1" ht="18.75" customHeight="1" spans="1:8">
      <c r="A11" s="10">
        <v>5</v>
      </c>
      <c r="B11" s="11" t="s">
        <v>19</v>
      </c>
      <c r="C11" s="11" t="s">
        <v>20</v>
      </c>
      <c r="D11" s="11">
        <v>0.16</v>
      </c>
      <c r="E11" s="11">
        <v>37018</v>
      </c>
      <c r="F11" s="11">
        <f t="shared" si="0"/>
        <v>5922.88</v>
      </c>
      <c r="G11" s="11">
        <v>2420</v>
      </c>
      <c r="H11" s="11">
        <f t="shared" si="1"/>
        <v>387.2</v>
      </c>
    </row>
    <row r="12" s="57" customFormat="1" ht="18.75" customHeight="1" spans="1:8">
      <c r="A12" s="10">
        <v>6</v>
      </c>
      <c r="B12" s="11" t="s">
        <v>117</v>
      </c>
      <c r="C12" s="11" t="s">
        <v>113</v>
      </c>
      <c r="D12" s="11">
        <v>1</v>
      </c>
      <c r="E12" s="11">
        <v>5306</v>
      </c>
      <c r="F12" s="11">
        <f t="shared" si="0"/>
        <v>5306</v>
      </c>
      <c r="G12" s="11">
        <v>1072</v>
      </c>
      <c r="H12" s="11">
        <f t="shared" si="1"/>
        <v>1072</v>
      </c>
    </row>
    <row r="13" s="47" customFormat="1" ht="34.5" customHeight="1" spans="1:8">
      <c r="A13" s="48">
        <v>7</v>
      </c>
      <c r="B13" s="49" t="s">
        <v>118</v>
      </c>
      <c r="C13" s="50" t="s">
        <v>13</v>
      </c>
      <c r="D13" s="51">
        <v>1</v>
      </c>
      <c r="E13" s="55">
        <v>439</v>
      </c>
      <c r="F13" s="55">
        <f t="shared" si="0"/>
        <v>439</v>
      </c>
      <c r="G13" s="55">
        <v>122</v>
      </c>
      <c r="H13" s="55">
        <f t="shared" si="1"/>
        <v>122</v>
      </c>
    </row>
    <row r="14" ht="16.5" customHeight="1" spans="1:8">
      <c r="A14" s="21"/>
      <c r="B14" s="70" t="s">
        <v>60</v>
      </c>
      <c r="C14" s="71"/>
      <c r="D14" s="71"/>
      <c r="E14" s="72"/>
      <c r="F14" s="25">
        <f>SUM(F7:F13)</f>
        <v>16719.88</v>
      </c>
      <c r="G14" s="26"/>
      <c r="H14" s="25">
        <f>SUM(H7:H13)</f>
        <v>3101.2</v>
      </c>
    </row>
    <row r="15" ht="15.75" spans="1:8">
      <c r="A15" s="27">
        <v>1</v>
      </c>
      <c r="B15" s="28" t="s">
        <v>24</v>
      </c>
      <c r="C15" s="27"/>
      <c r="D15" s="29"/>
      <c r="E15" s="30"/>
      <c r="F15" s="31">
        <f>F14</f>
        <v>16719.88</v>
      </c>
      <c r="G15" s="30"/>
      <c r="H15" s="32"/>
    </row>
    <row r="16" ht="15.75" spans="1:8">
      <c r="A16" s="27">
        <v>2</v>
      </c>
      <c r="B16" s="28" t="s">
        <v>25</v>
      </c>
      <c r="C16" s="27"/>
      <c r="D16" s="29"/>
      <c r="E16" s="30"/>
      <c r="F16" s="31">
        <f>H14</f>
        <v>3101.2</v>
      </c>
      <c r="G16" s="30"/>
      <c r="H16" s="30"/>
    </row>
    <row r="17" ht="15.75" spans="1:8">
      <c r="A17" s="27">
        <v>3</v>
      </c>
      <c r="B17" s="28" t="s">
        <v>26</v>
      </c>
      <c r="C17" s="27"/>
      <c r="D17" s="29"/>
      <c r="E17" s="30"/>
      <c r="F17" s="31">
        <f>F16*30%</f>
        <v>930.36</v>
      </c>
      <c r="G17" s="30"/>
      <c r="H17" s="30"/>
    </row>
    <row r="18" ht="31.5" spans="1:8">
      <c r="A18" s="27">
        <v>4</v>
      </c>
      <c r="B18" s="28" t="s">
        <v>61</v>
      </c>
      <c r="C18" s="27"/>
      <c r="D18" s="29"/>
      <c r="E18" s="30"/>
      <c r="F18" s="31">
        <f>SUM(F15+F16+F17)*2%</f>
        <v>415.0288</v>
      </c>
      <c r="G18" s="30"/>
      <c r="H18" s="30"/>
    </row>
    <row r="19" ht="32.25" customHeight="1" spans="1:8">
      <c r="A19" s="27">
        <v>5</v>
      </c>
      <c r="B19" s="28" t="s">
        <v>28</v>
      </c>
      <c r="C19" s="27"/>
      <c r="D19" s="29"/>
      <c r="E19" s="30"/>
      <c r="F19" s="31">
        <f>SUM(F16:F17)*20%</f>
        <v>806.312</v>
      </c>
      <c r="G19" s="30"/>
      <c r="H19" s="30"/>
    </row>
    <row r="20" ht="17.25" customHeight="1" spans="1:8">
      <c r="A20" s="73" t="s">
        <v>105</v>
      </c>
      <c r="B20" s="74"/>
      <c r="C20" s="74"/>
      <c r="D20" s="74"/>
      <c r="E20" s="75"/>
      <c r="F20" s="36">
        <f>SUM(F15:F19)</f>
        <v>21972.7808</v>
      </c>
      <c r="G20" s="32"/>
      <c r="H20" s="30"/>
    </row>
    <row r="21" ht="36.75" customHeight="1" spans="1:9">
      <c r="A21" s="37" t="s">
        <v>87</v>
      </c>
      <c r="B21" s="37"/>
      <c r="C21" s="37"/>
      <c r="D21" s="37"/>
      <c r="E21" s="37"/>
      <c r="F21" s="37"/>
      <c r="G21" s="37"/>
      <c r="H21" s="37"/>
      <c r="I21" s="45"/>
    </row>
    <row r="22" ht="63" customHeight="1" spans="1:8">
      <c r="A22" s="37" t="s">
        <v>119</v>
      </c>
      <c r="B22" s="37"/>
      <c r="C22" s="37"/>
      <c r="D22" s="37"/>
      <c r="E22" s="37"/>
      <c r="F22" s="37"/>
      <c r="G22" s="37"/>
      <c r="H22" s="37"/>
    </row>
    <row r="23" ht="31.9" customHeight="1" spans="1:8">
      <c r="A23" s="39"/>
      <c r="B23" s="39"/>
      <c r="C23" s="39"/>
      <c r="D23" s="39"/>
      <c r="E23" s="39"/>
      <c r="F23" s="39"/>
      <c r="G23" s="39"/>
      <c r="H23" s="39"/>
    </row>
    <row r="24" ht="15.75" spans="1:8">
      <c r="A24" s="39"/>
      <c r="B24" s="39" t="s">
        <v>120</v>
      </c>
      <c r="C24" s="39"/>
      <c r="D24" s="39"/>
      <c r="E24" s="39" t="s">
        <v>33</v>
      </c>
      <c r="F24" s="39"/>
      <c r="G24" s="39"/>
      <c r="H24" s="39"/>
    </row>
    <row r="25" ht="15.75" spans="1:8">
      <c r="A25" s="39"/>
      <c r="B25" s="39" t="s">
        <v>63</v>
      </c>
      <c r="C25" s="39"/>
      <c r="D25" s="39"/>
      <c r="E25" s="39" t="s">
        <v>64</v>
      </c>
      <c r="F25" s="39"/>
      <c r="G25" s="39"/>
      <c r="H25" s="39"/>
    </row>
    <row r="26" ht="15.75" spans="1:8">
      <c r="A26" s="39"/>
      <c r="B26" s="40" t="s">
        <v>99</v>
      </c>
      <c r="C26" s="40"/>
      <c r="D26" s="40"/>
      <c r="E26" s="39" t="s">
        <v>37</v>
      </c>
      <c r="F26" s="39"/>
      <c r="G26" s="39"/>
      <c r="H26" s="39"/>
    </row>
    <row r="27" ht="15.75" spans="1:8">
      <c r="A27" s="39"/>
      <c r="B27" s="39"/>
      <c r="C27" s="39"/>
      <c r="D27" s="39"/>
      <c r="E27" s="41"/>
      <c r="F27" s="39"/>
      <c r="G27" s="39"/>
      <c r="H27" s="39"/>
    </row>
    <row r="28" ht="15.75" spans="1:8">
      <c r="A28" s="39"/>
      <c r="B28" s="42"/>
      <c r="C28" s="42"/>
      <c r="D28" s="42"/>
      <c r="E28" s="43"/>
      <c r="F28" s="42"/>
      <c r="G28" s="42"/>
      <c r="H28" s="42"/>
    </row>
    <row r="29" ht="15.75" spans="1:8">
      <c r="A29" s="39"/>
      <c r="B29" s="42"/>
      <c r="C29" s="39"/>
      <c r="D29" s="39"/>
      <c r="E29" s="42"/>
      <c r="F29" s="42"/>
      <c r="G29" s="42"/>
      <c r="H29" s="42"/>
    </row>
    <row r="30" ht="33.75" customHeight="1" spans="1:9">
      <c r="A30" s="39"/>
      <c r="B30" s="39"/>
      <c r="C30" s="39"/>
      <c r="D30" s="39"/>
      <c r="E30" s="39"/>
      <c r="F30" s="39"/>
      <c r="G30" s="39"/>
      <c r="H30" s="39"/>
      <c r="I30" s="45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5.75" spans="1:8">
      <c r="A33" s="44"/>
      <c r="B33" s="44"/>
      <c r="C33" s="44"/>
      <c r="D33" s="44"/>
      <c r="E33" s="44"/>
      <c r="F33" s="44"/>
      <c r="G33" s="44"/>
      <c r="H33" s="44"/>
    </row>
    <row r="34" ht="18" customHeight="1" spans="1:5">
      <c r="A34" s="44"/>
      <c r="B34" s="44"/>
      <c r="C34" s="44"/>
      <c r="D34" s="44"/>
      <c r="E34" s="44"/>
    </row>
    <row r="35" ht="15.75" spans="1:5">
      <c r="A35" s="44"/>
      <c r="B35" s="44"/>
      <c r="C35" s="44"/>
      <c r="D35" s="44"/>
      <c r="E35" s="44"/>
    </row>
    <row r="36" ht="15.75" spans="1:5">
      <c r="A36" s="44"/>
      <c r="B36" s="44"/>
      <c r="C36" s="44"/>
      <c r="D36" s="44"/>
      <c r="E36" s="44"/>
    </row>
  </sheetData>
  <mergeCells count="26">
    <mergeCell ref="A1:H1"/>
    <mergeCell ref="A2:H2"/>
    <mergeCell ref="A3:H3"/>
    <mergeCell ref="E4:H4"/>
    <mergeCell ref="E5:F5"/>
    <mergeCell ref="G5:H5"/>
    <mergeCell ref="B14:E14"/>
    <mergeCell ref="A20:E20"/>
    <mergeCell ref="A21:H21"/>
    <mergeCell ref="A22:H22"/>
    <mergeCell ref="A23:H23"/>
    <mergeCell ref="B24:D24"/>
    <mergeCell ref="E24:H24"/>
    <mergeCell ref="B25:D25"/>
    <mergeCell ref="E25:H25"/>
    <mergeCell ref="B26:D26"/>
    <mergeCell ref="E26:H26"/>
    <mergeCell ref="B27:D27"/>
    <mergeCell ref="F27:H27"/>
    <mergeCell ref="B28:D28"/>
    <mergeCell ref="F28:H28"/>
    <mergeCell ref="A30:H30"/>
    <mergeCell ref="A4:A6"/>
    <mergeCell ref="B4:B6"/>
    <mergeCell ref="C4:C6"/>
    <mergeCell ref="D4:D6"/>
  </mergeCells>
  <pageMargins left="0.33" right="0.23" top="0.33" bottom="0.52" header="0.3" footer="0.3"/>
  <pageSetup paperSize="1" scale="90" orientation="portrait"/>
  <headerFooter/>
  <rowBreaks count="1" manualBreakCount="1">
    <brk id="27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19457" progId="Word.Picture.8" r:id="rId3">
          <objectPr defaultSiz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47625</xdr:colOff>
                <xdr:row>0</xdr:row>
                <xdr:rowOff>371475</xdr:rowOff>
              </to>
            </anchor>
          </objectPr>
        </oleObject>
      </mc:Choice>
      <mc:Fallback>
        <oleObject shapeId="19457" progId="Word.Picture.8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workbookViewId="0">
      <selection activeCell="A3" sqref="A3:H3"/>
    </sheetView>
  </sheetViews>
  <sheetFormatPr defaultColWidth="9.14285714285714" defaultRowHeight="15"/>
  <cols>
    <col min="1" max="1" width="5.71428571428571" style="2" customWidth="1"/>
    <col min="2" max="2" width="43.7142857142857" style="2" customWidth="1"/>
    <col min="3" max="3" width="7.14285714285714" style="2" customWidth="1"/>
    <col min="4" max="4" width="6.85714285714286" style="2" customWidth="1"/>
    <col min="5" max="5" width="8.57142857142857" style="2" customWidth="1"/>
    <col min="6" max="6" width="9" style="2" customWidth="1"/>
    <col min="7" max="7" width="9.71428571428571" style="2" customWidth="1"/>
    <col min="8" max="8" width="9" style="2" customWidth="1"/>
    <col min="9" max="9" width="18.1428571428571" style="2" customWidth="1"/>
    <col min="10" max="16384" width="9.14285714285714" style="2"/>
  </cols>
  <sheetData>
    <row r="1" ht="30" customHeight="1" spans="1:8">
      <c r="A1" s="77" t="s">
        <v>121</v>
      </c>
      <c r="B1" s="77"/>
      <c r="C1" s="77"/>
      <c r="D1" s="77"/>
      <c r="E1" s="77"/>
      <c r="F1" s="77"/>
      <c r="G1" s="77"/>
      <c r="H1" s="77"/>
    </row>
    <row r="2" ht="18" customHeight="1" spans="1:8">
      <c r="A2" s="78" t="s">
        <v>122</v>
      </c>
      <c r="B2" s="79"/>
      <c r="C2" s="79"/>
      <c r="D2" s="79"/>
      <c r="E2" s="79"/>
      <c r="F2" s="79"/>
      <c r="G2" s="79"/>
      <c r="H2" s="80"/>
    </row>
    <row r="3" ht="34" customHeight="1" spans="1:8">
      <c r="A3" s="66" t="s">
        <v>123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1" customFormat="1" ht="17" customHeight="1" spans="1:8">
      <c r="A7" s="14">
        <v>1</v>
      </c>
      <c r="B7" s="15" t="s">
        <v>77</v>
      </c>
      <c r="C7" s="16" t="s">
        <v>53</v>
      </c>
      <c r="D7" s="16">
        <v>1</v>
      </c>
      <c r="E7" s="17">
        <v>3578</v>
      </c>
      <c r="F7" s="17">
        <f>D7*E7</f>
        <v>3578</v>
      </c>
      <c r="G7" s="17">
        <v>1072</v>
      </c>
      <c r="H7" s="17">
        <f>D7*G7</f>
        <v>1072</v>
      </c>
    </row>
    <row r="8" s="1" customFormat="1" ht="17" customHeight="1" spans="1:8">
      <c r="A8" s="14">
        <v>2</v>
      </c>
      <c r="B8" s="15" t="s">
        <v>58</v>
      </c>
      <c r="C8" s="19" t="s">
        <v>13</v>
      </c>
      <c r="D8" s="17">
        <v>1</v>
      </c>
      <c r="E8" s="17">
        <v>1209</v>
      </c>
      <c r="F8" s="17">
        <f t="shared" ref="F8:F13" si="0">D8*E8</f>
        <v>1209</v>
      </c>
      <c r="G8" s="17">
        <v>448</v>
      </c>
      <c r="H8" s="17">
        <f t="shared" ref="H8:H13" si="1">D8*G8</f>
        <v>448</v>
      </c>
    </row>
    <row r="9" s="1" customFormat="1" ht="17" customHeight="1" spans="1:8">
      <c r="A9" s="14">
        <v>3</v>
      </c>
      <c r="B9" s="15" t="s">
        <v>19</v>
      </c>
      <c r="C9" s="18" t="s">
        <v>20</v>
      </c>
      <c r="D9" s="20">
        <v>0.52</v>
      </c>
      <c r="E9" s="17">
        <v>37018</v>
      </c>
      <c r="F9" s="17">
        <f t="shared" si="0"/>
        <v>19249.36</v>
      </c>
      <c r="G9" s="17">
        <v>2420</v>
      </c>
      <c r="H9" s="17">
        <f t="shared" si="1"/>
        <v>1258.4</v>
      </c>
    </row>
    <row r="10" s="1" customFormat="1" ht="33" customHeight="1" spans="1:8">
      <c r="A10" s="14">
        <v>4</v>
      </c>
      <c r="B10" s="15" t="s">
        <v>86</v>
      </c>
      <c r="C10" s="18" t="s">
        <v>13</v>
      </c>
      <c r="D10" s="17">
        <v>6</v>
      </c>
      <c r="E10" s="17">
        <v>439</v>
      </c>
      <c r="F10" s="17">
        <f t="shared" si="0"/>
        <v>2634</v>
      </c>
      <c r="G10" s="17">
        <v>122</v>
      </c>
      <c r="H10" s="17">
        <f t="shared" si="1"/>
        <v>732</v>
      </c>
    </row>
    <row r="11" s="1" customFormat="1" ht="36" customHeight="1" spans="1:8">
      <c r="A11" s="14">
        <v>5</v>
      </c>
      <c r="B11" s="15" t="s">
        <v>78</v>
      </c>
      <c r="C11" s="19" t="s">
        <v>53</v>
      </c>
      <c r="D11" s="17">
        <v>8</v>
      </c>
      <c r="E11" s="60">
        <v>65</v>
      </c>
      <c r="F11" s="17">
        <f t="shared" si="0"/>
        <v>520</v>
      </c>
      <c r="G11" s="17">
        <v>0</v>
      </c>
      <c r="H11" s="17">
        <f t="shared" si="1"/>
        <v>0</v>
      </c>
    </row>
    <row r="12" s="1" customFormat="1" ht="17" customHeight="1" spans="1:8">
      <c r="A12" s="14">
        <v>6</v>
      </c>
      <c r="B12" s="15" t="s">
        <v>57</v>
      </c>
      <c r="C12" s="18" t="s">
        <v>53</v>
      </c>
      <c r="D12" s="17">
        <v>16</v>
      </c>
      <c r="E12" s="17">
        <v>25</v>
      </c>
      <c r="F12" s="17">
        <f t="shared" si="0"/>
        <v>400</v>
      </c>
      <c r="G12" s="17">
        <v>0</v>
      </c>
      <c r="H12" s="17">
        <f t="shared" si="1"/>
        <v>0</v>
      </c>
    </row>
    <row r="13" s="1" customFormat="1" ht="17" customHeight="1" spans="1:8">
      <c r="A13" s="14">
        <v>7</v>
      </c>
      <c r="B13" s="15" t="s">
        <v>125</v>
      </c>
      <c r="C13" s="19" t="s">
        <v>20</v>
      </c>
      <c r="D13" s="20">
        <v>0.2</v>
      </c>
      <c r="E13" s="17">
        <v>0</v>
      </c>
      <c r="F13" s="17">
        <f t="shared" si="0"/>
        <v>0</v>
      </c>
      <c r="G13" s="17">
        <f>2420*1.9</f>
        <v>4598</v>
      </c>
      <c r="H13" s="17">
        <f t="shared" si="1"/>
        <v>919.6</v>
      </c>
    </row>
    <row r="14" ht="18" customHeight="1" spans="1:8">
      <c r="A14" s="21"/>
      <c r="B14" s="22" t="s">
        <v>60</v>
      </c>
      <c r="C14" s="23"/>
      <c r="D14" s="23"/>
      <c r="E14" s="24"/>
      <c r="F14" s="25">
        <f>SUM(F7:F13)</f>
        <v>27590.36</v>
      </c>
      <c r="G14" s="26"/>
      <c r="H14" s="25">
        <f>SUM(H7:H13)</f>
        <v>4430</v>
      </c>
    </row>
    <row r="15" ht="15.75" spans="1:8">
      <c r="A15" s="27">
        <v>1</v>
      </c>
      <c r="B15" s="28" t="s">
        <v>24</v>
      </c>
      <c r="C15" s="27"/>
      <c r="D15" s="29"/>
      <c r="E15" s="30"/>
      <c r="F15" s="31">
        <f>F14</f>
        <v>27590.36</v>
      </c>
      <c r="G15" s="30"/>
      <c r="H15" s="32"/>
    </row>
    <row r="16" ht="15.75" spans="1:8">
      <c r="A16" s="27">
        <v>2</v>
      </c>
      <c r="B16" s="28" t="s">
        <v>25</v>
      </c>
      <c r="C16" s="27"/>
      <c r="D16" s="29"/>
      <c r="E16" s="30"/>
      <c r="F16" s="31">
        <f>H14</f>
        <v>4430</v>
      </c>
      <c r="G16" s="30"/>
      <c r="H16" s="30"/>
    </row>
    <row r="17" ht="15.75" spans="1:8">
      <c r="A17" s="27">
        <v>3</v>
      </c>
      <c r="B17" s="28" t="s">
        <v>26</v>
      </c>
      <c r="C17" s="27"/>
      <c r="D17" s="29"/>
      <c r="E17" s="30"/>
      <c r="F17" s="31">
        <f>F16*30%</f>
        <v>1329</v>
      </c>
      <c r="G17" s="30"/>
      <c r="H17" s="30"/>
    </row>
    <row r="18" ht="31.5" spans="1:8">
      <c r="A18" s="27">
        <v>4</v>
      </c>
      <c r="B18" s="28" t="s">
        <v>61</v>
      </c>
      <c r="C18" s="27"/>
      <c r="D18" s="29"/>
      <c r="E18" s="30"/>
      <c r="F18" s="31">
        <f>SUM(F15+F16+F17)*2%</f>
        <v>666.9872</v>
      </c>
      <c r="G18" s="30"/>
      <c r="H18" s="30"/>
    </row>
    <row r="19" ht="32.25" customHeight="1" spans="1:8">
      <c r="A19" s="27">
        <v>5</v>
      </c>
      <c r="B19" s="28" t="s">
        <v>28</v>
      </c>
      <c r="C19" s="27"/>
      <c r="D19" s="29"/>
      <c r="E19" s="30"/>
      <c r="F19" s="31">
        <f>SUM(F16:F17)*20%</f>
        <v>1151.8</v>
      </c>
      <c r="G19" s="30"/>
      <c r="H19" s="30"/>
    </row>
    <row r="20" s="76" customFormat="1" ht="26.45" customHeight="1" spans="1:8">
      <c r="A20" s="82" t="s">
        <v>29</v>
      </c>
      <c r="B20" s="82"/>
      <c r="C20" s="82"/>
      <c r="D20" s="82"/>
      <c r="E20" s="83"/>
      <c r="F20" s="84">
        <f>SUM(F15:F19)</f>
        <v>35168.1472</v>
      </c>
      <c r="G20" s="84"/>
      <c r="H20" s="84"/>
    </row>
    <row r="21" ht="36.75" customHeight="1" spans="1:9">
      <c r="A21" s="37" t="s">
        <v>87</v>
      </c>
      <c r="B21" s="37"/>
      <c r="C21" s="37"/>
      <c r="D21" s="37"/>
      <c r="E21" s="37"/>
      <c r="F21" s="37"/>
      <c r="G21" s="37"/>
      <c r="H21" s="37"/>
      <c r="I21" s="45"/>
    </row>
    <row r="22" ht="63" customHeight="1" spans="1:8">
      <c r="A22" s="38" t="s">
        <v>126</v>
      </c>
      <c r="B22" s="37"/>
      <c r="C22" s="37"/>
      <c r="D22" s="37"/>
      <c r="E22" s="37"/>
      <c r="F22" s="37"/>
      <c r="G22" s="37"/>
      <c r="H22" s="37"/>
    </row>
    <row r="23" ht="31.9" customHeight="1" spans="1:8">
      <c r="A23" s="39"/>
      <c r="B23" s="39"/>
      <c r="C23" s="39"/>
      <c r="D23" s="39"/>
      <c r="E23" s="39"/>
      <c r="F23" s="39"/>
      <c r="G23" s="39"/>
      <c r="H23" s="39"/>
    </row>
    <row r="24" ht="15.75" spans="1:8">
      <c r="A24" s="39"/>
      <c r="B24" s="42" t="s">
        <v>127</v>
      </c>
      <c r="C24" s="42"/>
      <c r="D24" s="42"/>
      <c r="E24" s="42" t="s">
        <v>33</v>
      </c>
      <c r="F24" s="42"/>
      <c r="G24" s="42"/>
      <c r="H24" s="42"/>
    </row>
    <row r="25" ht="15.75" spans="1:8">
      <c r="A25" s="39"/>
      <c r="B25" s="42" t="s">
        <v>63</v>
      </c>
      <c r="C25" s="42"/>
      <c r="D25" s="42"/>
      <c r="E25" s="42" t="s">
        <v>64</v>
      </c>
      <c r="F25" s="42"/>
      <c r="G25" s="42"/>
      <c r="H25" s="42"/>
    </row>
    <row r="26" ht="15.75" spans="1:8">
      <c r="A26" s="39"/>
      <c r="B26" s="61" t="s">
        <v>128</v>
      </c>
      <c r="C26" s="61"/>
      <c r="D26" s="61"/>
      <c r="E26" s="42" t="s">
        <v>37</v>
      </c>
      <c r="F26" s="42"/>
      <c r="G26" s="42"/>
      <c r="H26" s="42"/>
    </row>
    <row r="27" ht="15.75" spans="1:8">
      <c r="A27" s="39"/>
      <c r="B27" s="39"/>
      <c r="C27" s="39"/>
      <c r="D27" s="39"/>
      <c r="E27" s="41"/>
      <c r="F27" s="39"/>
      <c r="G27" s="39"/>
      <c r="H27" s="39"/>
    </row>
    <row r="28" ht="15.75" spans="1:8">
      <c r="A28" s="39"/>
      <c r="B28" s="42"/>
      <c r="C28" s="42"/>
      <c r="D28" s="42"/>
      <c r="E28" s="43"/>
      <c r="F28" s="42"/>
      <c r="G28" s="42"/>
      <c r="H28" s="42"/>
    </row>
    <row r="29" ht="15.75" spans="1:8">
      <c r="A29" s="39"/>
      <c r="B29" s="42"/>
      <c r="C29" s="39"/>
      <c r="D29" s="39"/>
      <c r="E29" s="42"/>
      <c r="F29" s="42"/>
      <c r="G29" s="42"/>
      <c r="H29" s="42"/>
    </row>
    <row r="30" ht="33.75" customHeight="1" spans="1:9">
      <c r="A30" s="39"/>
      <c r="B30" s="39"/>
      <c r="C30" s="39"/>
      <c r="D30" s="39"/>
      <c r="E30" s="39"/>
      <c r="F30" s="39"/>
      <c r="G30" s="39"/>
      <c r="H30" s="39"/>
      <c r="I30" s="45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5.75" spans="1:8">
      <c r="A33" s="44"/>
      <c r="B33" s="44"/>
      <c r="C33" s="44"/>
      <c r="D33" s="44"/>
      <c r="E33" s="44"/>
      <c r="F33" s="44"/>
      <c r="G33" s="44"/>
      <c r="H33" s="44"/>
    </row>
    <row r="34" ht="18" customHeight="1" spans="1:5">
      <c r="A34" s="44"/>
      <c r="B34" s="44"/>
      <c r="C34" s="44"/>
      <c r="D34" s="44"/>
      <c r="E34" s="44"/>
    </row>
    <row r="35" ht="15.75" spans="1:5">
      <c r="A35" s="44"/>
      <c r="B35" s="44"/>
      <c r="C35" s="44"/>
      <c r="D35" s="44"/>
      <c r="E35" s="44"/>
    </row>
    <row r="36" ht="15.75" spans="1:5">
      <c r="A36" s="44"/>
      <c r="B36" s="44"/>
      <c r="C36" s="44"/>
      <c r="D36" s="44"/>
      <c r="E36" s="44"/>
    </row>
  </sheetData>
  <mergeCells count="26">
    <mergeCell ref="A1:H1"/>
    <mergeCell ref="A2:H2"/>
    <mergeCell ref="A3:H3"/>
    <mergeCell ref="E4:H4"/>
    <mergeCell ref="E5:F5"/>
    <mergeCell ref="G5:H5"/>
    <mergeCell ref="B14:E14"/>
    <mergeCell ref="A20:D20"/>
    <mergeCell ref="A21:H21"/>
    <mergeCell ref="A22:H22"/>
    <mergeCell ref="A23:H23"/>
    <mergeCell ref="B24:D24"/>
    <mergeCell ref="E24:H24"/>
    <mergeCell ref="B25:D25"/>
    <mergeCell ref="E25:H25"/>
    <mergeCell ref="B26:D26"/>
    <mergeCell ref="E26:H26"/>
    <mergeCell ref="B27:D27"/>
    <mergeCell ref="F27:H27"/>
    <mergeCell ref="B28:D28"/>
    <mergeCell ref="F28:H28"/>
    <mergeCell ref="A30:H30"/>
    <mergeCell ref="A4:A6"/>
    <mergeCell ref="B4:B6"/>
    <mergeCell ref="C4:C6"/>
    <mergeCell ref="D4:D6"/>
  </mergeCells>
  <pageMargins left="0.17" right="0.23" top="0.33" bottom="0.52" header="0.3" footer="0.3"/>
  <pageSetup paperSize="1" orientation="portrait"/>
  <headerFooter/>
  <rowBreaks count="1" manualBreakCount="1">
    <brk id="27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26625" progId="Word.Picture.8" r:id="rId3">
          <objectPr defaultSize="0" r:id="rId4">
            <anchor moveWithCells="1" sizeWithCells="1">
              <from>
                <xdr:col>0</xdr:col>
                <xdr:colOff>9525</xdr:colOff>
                <xdr:row>0</xdr:row>
                <xdr:rowOff>9525</xdr:rowOff>
              </from>
              <to>
                <xdr:col>1</xdr:col>
                <xdr:colOff>194945</xdr:colOff>
                <xdr:row>1</xdr:row>
                <xdr:rowOff>66675</xdr:rowOff>
              </to>
            </anchor>
          </objectPr>
        </oleObject>
      </mc:Choice>
      <mc:Fallback>
        <oleObject shapeId="26625" progId="Word.Picture.8" r:id="rId3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4"/>
  <sheetViews>
    <sheetView topLeftCell="A2" workbookViewId="0">
      <selection activeCell="E4" sqref="E4:H4"/>
    </sheetView>
  </sheetViews>
  <sheetFormatPr defaultColWidth="9.14285714285714" defaultRowHeight="15"/>
  <cols>
    <col min="1" max="1" width="5.71428571428571" style="2" customWidth="1"/>
    <col min="2" max="2" width="43.7142857142857" style="2" customWidth="1"/>
    <col min="3" max="3" width="7.14285714285714" style="2" customWidth="1"/>
    <col min="4" max="4" width="6.85714285714286" style="2" customWidth="1"/>
    <col min="5" max="5" width="8.57142857142857" style="2" customWidth="1"/>
    <col min="6" max="6" width="9" style="2" customWidth="1"/>
    <col min="7" max="7" width="9.71428571428571" style="2" customWidth="1"/>
    <col min="8" max="8" width="9" style="2" customWidth="1"/>
    <col min="9" max="9" width="18.1428571428571" style="2" customWidth="1"/>
    <col min="10" max="16384" width="9.14285714285714" style="2"/>
  </cols>
  <sheetData>
    <row r="1" ht="30" customHeight="1" spans="1:8">
      <c r="A1" s="77" t="s">
        <v>121</v>
      </c>
      <c r="B1" s="77"/>
      <c r="C1" s="77"/>
      <c r="D1" s="77"/>
      <c r="E1" s="77"/>
      <c r="F1" s="77"/>
      <c r="G1" s="77"/>
      <c r="H1" s="77"/>
    </row>
    <row r="2" ht="18" customHeight="1" spans="1:8">
      <c r="A2" s="78" t="s">
        <v>122</v>
      </c>
      <c r="B2" s="79"/>
      <c r="C2" s="79"/>
      <c r="D2" s="79"/>
      <c r="E2" s="79"/>
      <c r="F2" s="79"/>
      <c r="G2" s="79"/>
      <c r="H2" s="80"/>
    </row>
    <row r="3" ht="34" customHeight="1" spans="1:8">
      <c r="A3" s="66" t="s">
        <v>129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47" customFormat="1" ht="17" customHeight="1" spans="1:8">
      <c r="A7" s="48">
        <v>1</v>
      </c>
      <c r="B7" s="49" t="s">
        <v>77</v>
      </c>
      <c r="C7" s="55" t="s">
        <v>53</v>
      </c>
      <c r="D7" s="55">
        <v>1</v>
      </c>
      <c r="E7" s="51">
        <v>3578</v>
      </c>
      <c r="F7" s="51">
        <f>D7*E7</f>
        <v>3578</v>
      </c>
      <c r="G7" s="51">
        <v>1072</v>
      </c>
      <c r="H7" s="51">
        <f>D7*G7</f>
        <v>1072</v>
      </c>
    </row>
    <row r="8" s="47" customFormat="1" ht="17" customHeight="1" spans="1:8">
      <c r="A8" s="48">
        <v>2</v>
      </c>
      <c r="B8" s="49" t="s">
        <v>19</v>
      </c>
      <c r="C8" s="50" t="s">
        <v>20</v>
      </c>
      <c r="D8" s="56">
        <v>0.4</v>
      </c>
      <c r="E8" s="51">
        <v>37018</v>
      </c>
      <c r="F8" s="51">
        <f>D8*E8</f>
        <v>14807.2</v>
      </c>
      <c r="G8" s="51">
        <v>2420</v>
      </c>
      <c r="H8" s="51">
        <f>D8*G8</f>
        <v>968</v>
      </c>
    </row>
    <row r="9" s="47" customFormat="1" ht="33" customHeight="1" spans="1:8">
      <c r="A9" s="48">
        <v>3</v>
      </c>
      <c r="B9" s="49" t="s">
        <v>86</v>
      </c>
      <c r="C9" s="50" t="s">
        <v>13</v>
      </c>
      <c r="D9" s="51">
        <v>2</v>
      </c>
      <c r="E9" s="51">
        <v>439</v>
      </c>
      <c r="F9" s="51">
        <f>D9*E9</f>
        <v>878</v>
      </c>
      <c r="G9" s="51">
        <v>122</v>
      </c>
      <c r="H9" s="51">
        <f>D9*G9</f>
        <v>244</v>
      </c>
    </row>
    <row r="10" s="47" customFormat="1" ht="36" customHeight="1" spans="1:8">
      <c r="A10" s="48">
        <v>4</v>
      </c>
      <c r="B10" s="49" t="s">
        <v>78</v>
      </c>
      <c r="C10" s="52" t="s">
        <v>53</v>
      </c>
      <c r="D10" s="51">
        <v>4</v>
      </c>
      <c r="E10" s="81">
        <v>65</v>
      </c>
      <c r="F10" s="51">
        <f>D10*E10</f>
        <v>260</v>
      </c>
      <c r="G10" s="51">
        <v>0</v>
      </c>
      <c r="H10" s="51">
        <f>D10*G10</f>
        <v>0</v>
      </c>
    </row>
    <row r="11" s="47" customFormat="1" ht="17" customHeight="1" spans="1:8">
      <c r="A11" s="48">
        <v>5</v>
      </c>
      <c r="B11" s="49" t="s">
        <v>57</v>
      </c>
      <c r="C11" s="50" t="s">
        <v>53</v>
      </c>
      <c r="D11" s="51">
        <v>8</v>
      </c>
      <c r="E11" s="51">
        <v>25</v>
      </c>
      <c r="F11" s="51">
        <f>D11*E11</f>
        <v>200</v>
      </c>
      <c r="G11" s="51">
        <v>0</v>
      </c>
      <c r="H11" s="51">
        <f>D11*G11</f>
        <v>0</v>
      </c>
    </row>
    <row r="12" ht="18" customHeight="1" spans="1:8">
      <c r="A12" s="21"/>
      <c r="B12" s="22" t="s">
        <v>60</v>
      </c>
      <c r="C12" s="23"/>
      <c r="D12" s="23"/>
      <c r="E12" s="24"/>
      <c r="F12" s="25">
        <f>SUM(F7:F11)</f>
        <v>19723.2</v>
      </c>
      <c r="G12" s="26"/>
      <c r="H12" s="25">
        <f>SUM(H7:H11)</f>
        <v>2284</v>
      </c>
    </row>
    <row r="13" ht="15.75" spans="1:8">
      <c r="A13" s="27">
        <v>1</v>
      </c>
      <c r="B13" s="28" t="s">
        <v>24</v>
      </c>
      <c r="C13" s="27"/>
      <c r="D13" s="29"/>
      <c r="E13" s="30"/>
      <c r="F13" s="31">
        <f>F12</f>
        <v>19723.2</v>
      </c>
      <c r="G13" s="30"/>
      <c r="H13" s="32"/>
    </row>
    <row r="14" ht="15.75" spans="1:8">
      <c r="A14" s="27">
        <v>2</v>
      </c>
      <c r="B14" s="28" t="s">
        <v>25</v>
      </c>
      <c r="C14" s="27"/>
      <c r="D14" s="29"/>
      <c r="E14" s="30"/>
      <c r="F14" s="31">
        <f>H12</f>
        <v>2284</v>
      </c>
      <c r="G14" s="30"/>
      <c r="H14" s="30"/>
    </row>
    <row r="15" ht="15.75" spans="1:8">
      <c r="A15" s="27">
        <v>3</v>
      </c>
      <c r="B15" s="28" t="s">
        <v>26</v>
      </c>
      <c r="C15" s="27"/>
      <c r="D15" s="29"/>
      <c r="E15" s="30"/>
      <c r="F15" s="31">
        <f>F14*30%</f>
        <v>685.2</v>
      </c>
      <c r="G15" s="30"/>
      <c r="H15" s="30"/>
    </row>
    <row r="16" ht="31.5" spans="1:8">
      <c r="A16" s="27">
        <v>4</v>
      </c>
      <c r="B16" s="28" t="s">
        <v>61</v>
      </c>
      <c r="C16" s="27"/>
      <c r="D16" s="29"/>
      <c r="E16" s="30"/>
      <c r="F16" s="31">
        <f>SUM(F13+F14+F15)*2%</f>
        <v>453.848</v>
      </c>
      <c r="G16" s="30"/>
      <c r="H16" s="30"/>
    </row>
    <row r="17" ht="32.25" customHeight="1" spans="1:8">
      <c r="A17" s="27">
        <v>5</v>
      </c>
      <c r="B17" s="28" t="s">
        <v>28</v>
      </c>
      <c r="C17" s="27"/>
      <c r="D17" s="29"/>
      <c r="E17" s="30"/>
      <c r="F17" s="31">
        <f>SUM(F14:F15)*20%</f>
        <v>593.84</v>
      </c>
      <c r="G17" s="30"/>
      <c r="H17" s="30"/>
    </row>
    <row r="18" s="76" customFormat="1" ht="26.45" customHeight="1" spans="1:8">
      <c r="A18" s="82" t="s">
        <v>29</v>
      </c>
      <c r="B18" s="82"/>
      <c r="C18" s="82"/>
      <c r="D18" s="82"/>
      <c r="E18" s="83"/>
      <c r="F18" s="84">
        <f>SUM(F13:F17)</f>
        <v>23740.088</v>
      </c>
      <c r="G18" s="84"/>
      <c r="H18" s="84"/>
    </row>
    <row r="19" ht="36.75" customHeight="1" spans="1:9">
      <c r="A19" s="37" t="s">
        <v>87</v>
      </c>
      <c r="B19" s="37"/>
      <c r="C19" s="37"/>
      <c r="D19" s="37"/>
      <c r="E19" s="37"/>
      <c r="F19" s="37"/>
      <c r="G19" s="37"/>
      <c r="H19" s="37"/>
      <c r="I19" s="45"/>
    </row>
    <row r="20" ht="63" customHeight="1" spans="1:8">
      <c r="A20" s="38" t="s">
        <v>130</v>
      </c>
      <c r="B20" s="37"/>
      <c r="C20" s="37"/>
      <c r="D20" s="37"/>
      <c r="E20" s="37"/>
      <c r="F20" s="37"/>
      <c r="G20" s="37"/>
      <c r="H20" s="37"/>
    </row>
    <row r="21" ht="31.9" customHeight="1" spans="1:8">
      <c r="A21" s="39"/>
      <c r="B21" s="39"/>
      <c r="C21" s="39"/>
      <c r="D21" s="39"/>
      <c r="E21" s="39"/>
      <c r="F21" s="39"/>
      <c r="G21" s="39"/>
      <c r="H21" s="39"/>
    </row>
    <row r="22" ht="15.75" spans="1:8">
      <c r="A22" s="39"/>
      <c r="B22" s="42" t="s">
        <v>131</v>
      </c>
      <c r="C22" s="42"/>
      <c r="D22" s="42"/>
      <c r="E22" s="42" t="s">
        <v>33</v>
      </c>
      <c r="F22" s="42"/>
      <c r="G22" s="42"/>
      <c r="H22" s="42"/>
    </row>
    <row r="23" ht="15.75" spans="1:8">
      <c r="A23" s="39"/>
      <c r="B23" s="42" t="s">
        <v>63</v>
      </c>
      <c r="C23" s="42"/>
      <c r="D23" s="42"/>
      <c r="E23" s="42" t="s">
        <v>64</v>
      </c>
      <c r="F23" s="42"/>
      <c r="G23" s="42"/>
      <c r="H23" s="42"/>
    </row>
    <row r="24" ht="15.75" spans="1:8">
      <c r="A24" s="39"/>
      <c r="B24" s="61" t="s">
        <v>128</v>
      </c>
      <c r="C24" s="61"/>
      <c r="D24" s="61"/>
      <c r="E24" s="42" t="s">
        <v>37</v>
      </c>
      <c r="F24" s="42"/>
      <c r="G24" s="42"/>
      <c r="H24" s="42"/>
    </row>
    <row r="25" ht="15.75" spans="1:8">
      <c r="A25" s="39"/>
      <c r="B25" s="39"/>
      <c r="C25" s="39"/>
      <c r="D25" s="39"/>
      <c r="E25" s="41"/>
      <c r="F25" s="39"/>
      <c r="G25" s="39"/>
      <c r="H25" s="39"/>
    </row>
    <row r="26" ht="15.75" spans="1:8">
      <c r="A26" s="39"/>
      <c r="B26" s="42"/>
      <c r="C26" s="42"/>
      <c r="D26" s="42"/>
      <c r="E26" s="43"/>
      <c r="F26" s="42"/>
      <c r="G26" s="42"/>
      <c r="H26" s="42"/>
    </row>
    <row r="27" ht="15.75" spans="1:8">
      <c r="A27" s="39"/>
      <c r="B27" s="42"/>
      <c r="C27" s="39"/>
      <c r="D27" s="39"/>
      <c r="E27" s="42"/>
      <c r="F27" s="42"/>
      <c r="G27" s="42"/>
      <c r="H27" s="42"/>
    </row>
    <row r="28" ht="33.75" customHeight="1" spans="1:9">
      <c r="A28" s="39"/>
      <c r="B28" s="39"/>
      <c r="C28" s="39"/>
      <c r="D28" s="39"/>
      <c r="E28" s="39"/>
      <c r="F28" s="39"/>
      <c r="G28" s="39"/>
      <c r="H28" s="39"/>
      <c r="I28" s="45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8" customHeight="1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</sheetData>
  <mergeCells count="26">
    <mergeCell ref="A1:H1"/>
    <mergeCell ref="A2:H2"/>
    <mergeCell ref="A3:H3"/>
    <mergeCell ref="E4:H4"/>
    <mergeCell ref="E5:F5"/>
    <mergeCell ref="G5:H5"/>
    <mergeCell ref="B12:E12"/>
    <mergeCell ref="A18:D18"/>
    <mergeCell ref="A19:H19"/>
    <mergeCell ref="A20:H20"/>
    <mergeCell ref="A21:H21"/>
    <mergeCell ref="B22:D22"/>
    <mergeCell ref="E22:H22"/>
    <mergeCell ref="B23:D23"/>
    <mergeCell ref="E23:H23"/>
    <mergeCell ref="B24:D24"/>
    <mergeCell ref="E24:H24"/>
    <mergeCell ref="B25:D25"/>
    <mergeCell ref="F25:H25"/>
    <mergeCell ref="B26:D26"/>
    <mergeCell ref="F26:H26"/>
    <mergeCell ref="A28:H28"/>
    <mergeCell ref="A4:A6"/>
    <mergeCell ref="B4:B6"/>
    <mergeCell ref="C4:C6"/>
    <mergeCell ref="D4:D6"/>
  </mergeCells>
  <pageMargins left="0.17" right="0.23" top="0.33" bottom="0.52" header="0.3" footer="0.3"/>
  <pageSetup paperSize="1" orientation="portrait"/>
  <headerFooter/>
  <rowBreaks count="1" manualBreakCount="1">
    <brk id="25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31745" progId="Word.Picture.8" r:id="rId3">
          <objectPr defaultSize="0" r:id="rId4">
            <anchor moveWithCells="1" sizeWithCells="1">
              <from>
                <xdr:col>0</xdr:col>
                <xdr:colOff>9525</xdr:colOff>
                <xdr:row>0</xdr:row>
                <xdr:rowOff>9525</xdr:rowOff>
              </from>
              <to>
                <xdr:col>1</xdr:col>
                <xdr:colOff>194945</xdr:colOff>
                <xdr:row>1</xdr:row>
                <xdr:rowOff>66675</xdr:rowOff>
              </to>
            </anchor>
          </objectPr>
        </oleObject>
      </mc:Choice>
      <mc:Fallback>
        <oleObject shapeId="31745" progId="Word.Picture.8" r:id="rId3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"/>
  <sheetViews>
    <sheetView workbookViewId="0">
      <selection activeCell="A3" sqref="$A3:$XFD3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7" style="2" customWidth="1"/>
    <col min="4" max="4" width="7.42857142857143" style="2" customWidth="1"/>
    <col min="5" max="5" width="8.85714285714286" style="2" customWidth="1"/>
    <col min="6" max="6" width="11.2857142857143" style="2" customWidth="1"/>
    <col min="7" max="7" width="10" style="2" customWidth="1"/>
    <col min="8" max="8" width="12.1428571428571" style="2" customWidth="1"/>
    <col min="9" max="9" width="18.1428571428571" style="2" customWidth="1"/>
    <col min="10" max="16384" width="9.14285714285714" style="2"/>
  </cols>
  <sheetData>
    <row r="1" ht="30.75" customHeight="1" spans="1:8">
      <c r="A1" s="65" t="s">
        <v>0</v>
      </c>
      <c r="B1" s="65"/>
      <c r="C1" s="65"/>
      <c r="D1" s="65"/>
      <c r="E1" s="65"/>
      <c r="F1" s="65"/>
      <c r="G1" s="65"/>
      <c r="H1" s="65"/>
    </row>
    <row r="2" ht="21" customHeight="1" spans="1:8">
      <c r="A2" s="4" t="s">
        <v>84</v>
      </c>
      <c r="B2" s="5"/>
      <c r="C2" s="5"/>
      <c r="D2" s="5"/>
      <c r="E2" s="5"/>
      <c r="F2" s="5"/>
      <c r="G2" s="5"/>
      <c r="H2" s="6"/>
    </row>
    <row r="3" ht="41.25" customHeight="1" spans="1:8">
      <c r="A3" s="66" t="s">
        <v>110</v>
      </c>
      <c r="B3" s="67"/>
      <c r="C3" s="67"/>
      <c r="D3" s="67"/>
      <c r="E3" s="67"/>
      <c r="F3" s="67"/>
      <c r="G3" s="67"/>
      <c r="H3" s="68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111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8.75" customHeight="1" spans="1:8">
      <c r="A7" s="10">
        <v>1</v>
      </c>
      <c r="B7" s="11" t="s">
        <v>112</v>
      </c>
      <c r="C7" s="11" t="s">
        <v>113</v>
      </c>
      <c r="D7" s="11">
        <v>1</v>
      </c>
      <c r="E7" s="11">
        <v>3578</v>
      </c>
      <c r="F7" s="11">
        <f>E7*D7</f>
        <v>3578</v>
      </c>
      <c r="G7" s="11">
        <v>1072</v>
      </c>
      <c r="H7" s="11">
        <f>G7*D7</f>
        <v>1072</v>
      </c>
    </row>
    <row r="8" s="57" customFormat="1" ht="18.75" customHeight="1" spans="1:8">
      <c r="A8" s="10">
        <v>2</v>
      </c>
      <c r="B8" s="11" t="s">
        <v>115</v>
      </c>
      <c r="C8" s="11" t="s">
        <v>113</v>
      </c>
      <c r="D8" s="11">
        <v>3</v>
      </c>
      <c r="E8" s="11">
        <v>65</v>
      </c>
      <c r="F8" s="11">
        <f t="shared" ref="F8:F9" si="0">E8*D8</f>
        <v>195</v>
      </c>
      <c r="G8" s="11">
        <v>0</v>
      </c>
      <c r="H8" s="11">
        <f t="shared" ref="H8:H9" si="1">G8*D8</f>
        <v>0</v>
      </c>
    </row>
    <row r="9" s="57" customFormat="1" ht="34.5" customHeight="1" spans="1:8">
      <c r="A9" s="10">
        <v>3</v>
      </c>
      <c r="B9" s="59" t="s">
        <v>118</v>
      </c>
      <c r="C9" s="12" t="s">
        <v>13</v>
      </c>
      <c r="D9" s="31">
        <v>1</v>
      </c>
      <c r="E9" s="11">
        <v>439</v>
      </c>
      <c r="F9" s="11">
        <f t="shared" si="0"/>
        <v>439</v>
      </c>
      <c r="G9" s="11">
        <v>122</v>
      </c>
      <c r="H9" s="11">
        <f t="shared" si="1"/>
        <v>122</v>
      </c>
    </row>
    <row r="10" ht="16.5" customHeight="1" spans="1:8">
      <c r="A10" s="21"/>
      <c r="B10" s="70" t="s">
        <v>60</v>
      </c>
      <c r="C10" s="71"/>
      <c r="D10" s="71"/>
      <c r="E10" s="72"/>
      <c r="F10" s="25">
        <f>SUM(F7:F9)</f>
        <v>4212</v>
      </c>
      <c r="G10" s="26"/>
      <c r="H10" s="25">
        <f>SUM(H7:H9)</f>
        <v>1194</v>
      </c>
    </row>
    <row r="11" ht="15.75" spans="1:8">
      <c r="A11" s="27">
        <v>1</v>
      </c>
      <c r="B11" s="28" t="s">
        <v>24</v>
      </c>
      <c r="C11" s="27"/>
      <c r="D11" s="29"/>
      <c r="E11" s="30"/>
      <c r="F11" s="31">
        <f>F10</f>
        <v>4212</v>
      </c>
      <c r="G11" s="30"/>
      <c r="H11" s="32"/>
    </row>
    <row r="12" ht="15.75" spans="1:8">
      <c r="A12" s="27">
        <v>2</v>
      </c>
      <c r="B12" s="28" t="s">
        <v>25</v>
      </c>
      <c r="C12" s="27"/>
      <c r="D12" s="29"/>
      <c r="E12" s="30"/>
      <c r="F12" s="31">
        <f>H10</f>
        <v>1194</v>
      </c>
      <c r="G12" s="30"/>
      <c r="H12" s="30"/>
    </row>
    <row r="13" ht="15.75" spans="1:8">
      <c r="A13" s="27">
        <v>3</v>
      </c>
      <c r="B13" s="28" t="s">
        <v>26</v>
      </c>
      <c r="C13" s="27"/>
      <c r="D13" s="29"/>
      <c r="E13" s="30"/>
      <c r="F13" s="31">
        <f>F12*30%</f>
        <v>358.2</v>
      </c>
      <c r="G13" s="30"/>
      <c r="H13" s="30"/>
    </row>
    <row r="14" ht="31.5" spans="1:8">
      <c r="A14" s="27">
        <v>4</v>
      </c>
      <c r="B14" s="28" t="s">
        <v>61</v>
      </c>
      <c r="C14" s="27"/>
      <c r="D14" s="29"/>
      <c r="E14" s="30"/>
      <c r="F14" s="31">
        <f>SUM(F11+F12+F13)*2%</f>
        <v>115.284</v>
      </c>
      <c r="G14" s="30"/>
      <c r="H14" s="30"/>
    </row>
    <row r="15" ht="32.25" customHeight="1" spans="1:8">
      <c r="A15" s="27">
        <v>5</v>
      </c>
      <c r="B15" s="28" t="s">
        <v>28</v>
      </c>
      <c r="C15" s="27"/>
      <c r="D15" s="29"/>
      <c r="E15" s="30"/>
      <c r="F15" s="31">
        <f>SUM(F12:F13)*20%</f>
        <v>310.44</v>
      </c>
      <c r="G15" s="30"/>
      <c r="H15" s="30"/>
    </row>
    <row r="16" ht="17.25" customHeight="1" spans="1:8">
      <c r="A16" s="73" t="s">
        <v>105</v>
      </c>
      <c r="B16" s="74"/>
      <c r="C16" s="74"/>
      <c r="D16" s="74"/>
      <c r="E16" s="75"/>
      <c r="F16" s="36">
        <f>SUM(F11:F15)</f>
        <v>6189.924</v>
      </c>
      <c r="G16" s="32"/>
      <c r="H16" s="30"/>
    </row>
    <row r="17" ht="36.75" customHeight="1" spans="1:9">
      <c r="A17" s="37" t="s">
        <v>87</v>
      </c>
      <c r="B17" s="37"/>
      <c r="C17" s="37"/>
      <c r="D17" s="37"/>
      <c r="E17" s="37"/>
      <c r="F17" s="37"/>
      <c r="G17" s="37"/>
      <c r="H17" s="37"/>
      <c r="I17" s="45"/>
    </row>
    <row r="18" ht="63" customHeight="1" spans="1:8">
      <c r="A18" s="37" t="s">
        <v>132</v>
      </c>
      <c r="B18" s="37"/>
      <c r="C18" s="37"/>
      <c r="D18" s="37"/>
      <c r="E18" s="37"/>
      <c r="F18" s="37"/>
      <c r="G18" s="37"/>
      <c r="H18" s="37"/>
    </row>
    <row r="19" ht="31.9" customHeight="1" spans="1:8">
      <c r="A19" s="39"/>
      <c r="B19" s="39"/>
      <c r="C19" s="39"/>
      <c r="D19" s="39"/>
      <c r="E19" s="39"/>
      <c r="F19" s="39"/>
      <c r="G19" s="39"/>
      <c r="H19" s="39"/>
    </row>
    <row r="20" ht="15.75" spans="1:8">
      <c r="A20" s="39"/>
      <c r="B20" s="39" t="s">
        <v>120</v>
      </c>
      <c r="C20" s="39"/>
      <c r="D20" s="39"/>
      <c r="E20" s="39" t="s">
        <v>33</v>
      </c>
      <c r="F20" s="39"/>
      <c r="G20" s="39"/>
      <c r="H20" s="39"/>
    </row>
    <row r="21" ht="15.75" spans="1:8">
      <c r="A21" s="39"/>
      <c r="B21" s="39" t="s">
        <v>63</v>
      </c>
      <c r="C21" s="39"/>
      <c r="D21" s="39"/>
      <c r="E21" s="39" t="s">
        <v>64</v>
      </c>
      <c r="F21" s="39"/>
      <c r="G21" s="39"/>
      <c r="H21" s="39"/>
    </row>
    <row r="22" ht="15.75" spans="1:8">
      <c r="A22" s="39"/>
      <c r="B22" s="40" t="s">
        <v>128</v>
      </c>
      <c r="C22" s="40"/>
      <c r="D22" s="40"/>
      <c r="E22" s="39" t="s">
        <v>37</v>
      </c>
      <c r="F22" s="39"/>
      <c r="G22" s="39"/>
      <c r="H22" s="39"/>
    </row>
    <row r="23" ht="15.75" spans="1:8">
      <c r="A23" s="39"/>
      <c r="B23" s="39"/>
      <c r="C23" s="39"/>
      <c r="D23" s="39"/>
      <c r="E23" s="41"/>
      <c r="F23" s="39"/>
      <c r="G23" s="39"/>
      <c r="H23" s="39"/>
    </row>
    <row r="24" ht="15.75" spans="1:8">
      <c r="A24" s="39"/>
      <c r="B24" s="42"/>
      <c r="C24" s="42"/>
      <c r="D24" s="42"/>
      <c r="E24" s="43"/>
      <c r="F24" s="42"/>
      <c r="G24" s="42"/>
      <c r="H24" s="42"/>
    </row>
    <row r="25" ht="15.75" spans="1:8">
      <c r="A25" s="39"/>
      <c r="B25" s="42"/>
      <c r="C25" s="39"/>
      <c r="D25" s="39"/>
      <c r="E25" s="42"/>
      <c r="F25" s="42"/>
      <c r="G25" s="42"/>
      <c r="H25" s="42"/>
    </row>
    <row r="26" ht="33.75" customHeight="1" spans="1:9">
      <c r="A26" s="39"/>
      <c r="B26" s="39"/>
      <c r="C26" s="39"/>
      <c r="D26" s="39"/>
      <c r="E26" s="39"/>
      <c r="F26" s="39"/>
      <c r="G26" s="39"/>
      <c r="H26" s="39"/>
      <c r="I26" s="45"/>
    </row>
    <row r="27" ht="15.75" spans="1:8">
      <c r="A27" s="44"/>
      <c r="B27" s="44"/>
      <c r="C27" s="44"/>
      <c r="D27" s="44"/>
      <c r="E27" s="44"/>
      <c r="F27" s="44"/>
      <c r="G27" s="44"/>
      <c r="H27" s="44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8" customHeight="1" spans="1:5">
      <c r="A30" s="44"/>
      <c r="B30" s="44"/>
      <c r="C30" s="44"/>
      <c r="D30" s="44"/>
      <c r="E30" s="44"/>
    </row>
    <row r="31" ht="15.75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</sheetData>
  <mergeCells count="26">
    <mergeCell ref="A1:H1"/>
    <mergeCell ref="A2:H2"/>
    <mergeCell ref="A3:H3"/>
    <mergeCell ref="E4:H4"/>
    <mergeCell ref="E5:F5"/>
    <mergeCell ref="G5:H5"/>
    <mergeCell ref="B10:E10"/>
    <mergeCell ref="A16:E16"/>
    <mergeCell ref="A17:H17"/>
    <mergeCell ref="A18:H18"/>
    <mergeCell ref="A19:H19"/>
    <mergeCell ref="B20:D20"/>
    <mergeCell ref="E20:H20"/>
    <mergeCell ref="B21:D21"/>
    <mergeCell ref="E21:H21"/>
    <mergeCell ref="B22:D22"/>
    <mergeCell ref="E22:H22"/>
    <mergeCell ref="B23:D23"/>
    <mergeCell ref="F23:H23"/>
    <mergeCell ref="B24:D24"/>
    <mergeCell ref="F24:H24"/>
    <mergeCell ref="A26:H26"/>
    <mergeCell ref="A4:A6"/>
    <mergeCell ref="B4:B6"/>
    <mergeCell ref="C4:C6"/>
    <mergeCell ref="D4:D6"/>
  </mergeCells>
  <pageMargins left="0.33" right="0.23" top="0.33" bottom="0.52" header="0.3" footer="0.3"/>
  <pageSetup paperSize="1" scale="90" orientation="portrait"/>
  <headerFooter/>
  <rowBreaks count="1" manualBreakCount="1">
    <brk id="23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22529" progId="Word.Picture.8" r:id="rId3">
          <objectPr defaultSiz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47625</xdr:colOff>
                <xdr:row>0</xdr:row>
                <xdr:rowOff>371475</xdr:rowOff>
              </to>
            </anchor>
          </objectPr>
        </oleObject>
      </mc:Choice>
      <mc:Fallback>
        <oleObject shapeId="22529" progId="Word.Picture.8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5"/>
  <sheetViews>
    <sheetView view="pageBreakPreview" zoomScale="90" zoomScaleNormal="100" topLeftCell="A2" workbookViewId="0">
      <selection activeCell="B12" sqref="B12:H12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45" customHeight="1" spans="1:8">
      <c r="A1" s="69" t="s">
        <v>69</v>
      </c>
      <c r="B1" s="69"/>
      <c r="C1" s="69"/>
      <c r="D1" s="69"/>
      <c r="E1" s="69"/>
      <c r="F1" s="69"/>
      <c r="G1" s="69"/>
      <c r="H1" s="69"/>
    </row>
    <row r="2" ht="43.5" customHeight="1" spans="1:8">
      <c r="A2" s="4" t="s">
        <v>84</v>
      </c>
      <c r="B2" s="5"/>
      <c r="C2" s="5"/>
      <c r="D2" s="5"/>
      <c r="E2" s="5"/>
      <c r="F2" s="5"/>
      <c r="G2" s="5"/>
      <c r="H2" s="6"/>
    </row>
    <row r="3" ht="69" customHeight="1" spans="1:8">
      <c r="A3" s="66" t="s">
        <v>133</v>
      </c>
      <c r="B3" s="67"/>
      <c r="C3" s="67"/>
      <c r="D3" s="67"/>
      <c r="E3" s="67"/>
      <c r="F3" s="67"/>
      <c r="G3" s="67"/>
      <c r="H3" s="68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5.75" spans="1:8">
      <c r="A7" s="10">
        <v>1</v>
      </c>
      <c r="B7" s="59" t="s">
        <v>77</v>
      </c>
      <c r="C7" s="11" t="s">
        <v>53</v>
      </c>
      <c r="D7" s="11">
        <v>2</v>
      </c>
      <c r="E7" s="31">
        <v>3578</v>
      </c>
      <c r="F7" s="31">
        <f>D7*E7</f>
        <v>7156</v>
      </c>
      <c r="G7" s="31">
        <v>1072</v>
      </c>
      <c r="H7" s="31">
        <f>D7*G7</f>
        <v>2144</v>
      </c>
    </row>
    <row r="8" s="57" customFormat="1" ht="15.75" spans="1:8">
      <c r="A8" s="10">
        <v>2</v>
      </c>
      <c r="B8" s="59" t="s">
        <v>57</v>
      </c>
      <c r="C8" s="12" t="s">
        <v>53</v>
      </c>
      <c r="D8" s="31">
        <v>26</v>
      </c>
      <c r="E8" s="31">
        <v>25</v>
      </c>
      <c r="F8" s="31">
        <f t="shared" ref="F8:F12" si="0">D8*E8</f>
        <v>650</v>
      </c>
      <c r="G8" s="31">
        <v>0</v>
      </c>
      <c r="H8" s="31">
        <f t="shared" ref="H8:H12" si="1">D8*G8</f>
        <v>0</v>
      </c>
    </row>
    <row r="9" s="57" customFormat="1" ht="31.5" spans="1:8">
      <c r="A9" s="10">
        <v>3</v>
      </c>
      <c r="B9" s="59" t="s">
        <v>78</v>
      </c>
      <c r="C9" s="62" t="s">
        <v>53</v>
      </c>
      <c r="D9" s="31">
        <v>20</v>
      </c>
      <c r="E9" s="63">
        <v>65</v>
      </c>
      <c r="F9" s="31">
        <f t="shared" si="0"/>
        <v>1300</v>
      </c>
      <c r="G9" s="31">
        <v>0</v>
      </c>
      <c r="H9" s="31">
        <f t="shared" si="1"/>
        <v>0</v>
      </c>
    </row>
    <row r="10" s="57" customFormat="1" ht="31.5" spans="1:8">
      <c r="A10" s="10">
        <v>4</v>
      </c>
      <c r="B10" s="59" t="s">
        <v>86</v>
      </c>
      <c r="C10" s="12" t="s">
        <v>13</v>
      </c>
      <c r="D10" s="31">
        <v>20</v>
      </c>
      <c r="E10" s="31">
        <v>439</v>
      </c>
      <c r="F10" s="31">
        <f t="shared" si="0"/>
        <v>8780</v>
      </c>
      <c r="G10" s="31">
        <v>122</v>
      </c>
      <c r="H10" s="31">
        <f t="shared" si="1"/>
        <v>2440</v>
      </c>
    </row>
    <row r="11" s="57" customFormat="1" ht="15.75" spans="1:8">
      <c r="A11" s="10">
        <v>5</v>
      </c>
      <c r="B11" s="59" t="s">
        <v>58</v>
      </c>
      <c r="C11" s="62" t="s">
        <v>13</v>
      </c>
      <c r="D11" s="31">
        <v>2</v>
      </c>
      <c r="E11" s="31">
        <v>1209</v>
      </c>
      <c r="F11" s="31">
        <f t="shared" si="0"/>
        <v>2418</v>
      </c>
      <c r="G11" s="31">
        <v>448</v>
      </c>
      <c r="H11" s="31">
        <f t="shared" si="1"/>
        <v>896</v>
      </c>
    </row>
    <row r="12" s="57" customFormat="1" ht="15.75" spans="1:8">
      <c r="A12" s="10">
        <v>6</v>
      </c>
      <c r="B12" s="59" t="s">
        <v>19</v>
      </c>
      <c r="C12" s="12" t="s">
        <v>20</v>
      </c>
      <c r="D12" s="64">
        <v>2.252</v>
      </c>
      <c r="E12" s="31">
        <v>37018</v>
      </c>
      <c r="F12" s="31">
        <f t="shared" si="0"/>
        <v>83364.536</v>
      </c>
      <c r="G12" s="31">
        <v>2420</v>
      </c>
      <c r="H12" s="31">
        <f t="shared" si="1"/>
        <v>5449.84</v>
      </c>
    </row>
    <row r="13" ht="23.45" customHeight="1" spans="1:8">
      <c r="A13" s="21"/>
      <c r="B13" s="22" t="s">
        <v>60</v>
      </c>
      <c r="C13" s="23"/>
      <c r="D13" s="23"/>
      <c r="E13" s="24"/>
      <c r="F13" s="25">
        <f>SUM(F7:F12)</f>
        <v>103668.536</v>
      </c>
      <c r="G13" s="26"/>
      <c r="H13" s="25">
        <f>SUM(H7:H12)</f>
        <v>10929.84</v>
      </c>
    </row>
    <row r="14" ht="15.75" spans="1:8">
      <c r="A14" s="27">
        <v>1</v>
      </c>
      <c r="B14" s="28" t="s">
        <v>24</v>
      </c>
      <c r="C14" s="27"/>
      <c r="D14" s="29"/>
      <c r="E14" s="30"/>
      <c r="F14" s="31">
        <f>F13</f>
        <v>103668.536</v>
      </c>
      <c r="G14" s="30"/>
      <c r="H14" s="32"/>
    </row>
    <row r="15" ht="15.75" spans="1:8">
      <c r="A15" s="27">
        <v>2</v>
      </c>
      <c r="B15" s="28" t="s">
        <v>25</v>
      </c>
      <c r="C15" s="27"/>
      <c r="D15" s="29"/>
      <c r="E15" s="30"/>
      <c r="F15" s="31">
        <f>H13</f>
        <v>10929.84</v>
      </c>
      <c r="G15" s="30"/>
      <c r="H15" s="30"/>
    </row>
    <row r="16" ht="15.75" spans="1:8">
      <c r="A16" s="27">
        <v>3</v>
      </c>
      <c r="B16" s="28" t="s">
        <v>26</v>
      </c>
      <c r="C16" s="27"/>
      <c r="D16" s="29"/>
      <c r="E16" s="30"/>
      <c r="F16" s="31">
        <f>F15*30%</f>
        <v>3278.952</v>
      </c>
      <c r="G16" s="30"/>
      <c r="H16" s="30"/>
    </row>
    <row r="17" ht="31.5" spans="1:8">
      <c r="A17" s="27">
        <v>4</v>
      </c>
      <c r="B17" s="28" t="s">
        <v>61</v>
      </c>
      <c r="C17" s="27"/>
      <c r="D17" s="29"/>
      <c r="E17" s="30"/>
      <c r="F17" s="31">
        <f>SUM(F14+F15+F16)*2%</f>
        <v>2357.54656</v>
      </c>
      <c r="G17" s="30"/>
      <c r="H17" s="30"/>
    </row>
    <row r="18" ht="32.25" customHeight="1" spans="1:8">
      <c r="A18" s="27">
        <v>5</v>
      </c>
      <c r="B18" s="28" t="s">
        <v>28</v>
      </c>
      <c r="C18" s="27"/>
      <c r="D18" s="29"/>
      <c r="E18" s="30"/>
      <c r="F18" s="31">
        <f>SUM(F15:F16)*20%</f>
        <v>2841.7584</v>
      </c>
      <c r="G18" s="30"/>
      <c r="H18" s="30"/>
    </row>
    <row r="19" ht="26.45" customHeight="1" spans="1:8">
      <c r="A19" s="33" t="s">
        <v>23</v>
      </c>
      <c r="B19" s="34"/>
      <c r="C19" s="34"/>
      <c r="D19" s="34"/>
      <c r="E19" s="35"/>
      <c r="F19" s="36">
        <f>SUM(F14:F18)</f>
        <v>123076.63296</v>
      </c>
      <c r="G19" s="32"/>
      <c r="H19" s="30"/>
    </row>
    <row r="20" ht="36.75" customHeight="1" spans="1:9">
      <c r="A20" s="37" t="s">
        <v>87</v>
      </c>
      <c r="B20" s="37"/>
      <c r="C20" s="37"/>
      <c r="D20" s="37"/>
      <c r="E20" s="37"/>
      <c r="F20" s="37"/>
      <c r="G20" s="37"/>
      <c r="H20" s="37"/>
      <c r="I20" s="45"/>
    </row>
    <row r="21" ht="63" customHeight="1" spans="1:8">
      <c r="A21" s="37" t="s">
        <v>134</v>
      </c>
      <c r="B21" s="37"/>
      <c r="C21" s="37"/>
      <c r="D21" s="37"/>
      <c r="E21" s="37"/>
      <c r="F21" s="37"/>
      <c r="G21" s="37"/>
      <c r="H21" s="37"/>
    </row>
    <row r="22" ht="31.9" customHeight="1" spans="1:8">
      <c r="A22" s="39"/>
      <c r="B22" s="39"/>
      <c r="C22" s="39"/>
      <c r="D22" s="39"/>
      <c r="E22" s="39"/>
      <c r="F22" s="39"/>
      <c r="G22" s="39"/>
      <c r="H22" s="39"/>
    </row>
    <row r="23" ht="15.75" spans="1:8">
      <c r="A23" s="39"/>
      <c r="B23" s="39" t="s">
        <v>32</v>
      </c>
      <c r="C23" s="39"/>
      <c r="D23" s="39"/>
      <c r="E23" s="39" t="s">
        <v>33</v>
      </c>
      <c r="F23" s="39"/>
      <c r="G23" s="39"/>
      <c r="H23" s="39"/>
    </row>
    <row r="24" ht="15.75" spans="1:8">
      <c r="A24" s="39"/>
      <c r="B24" s="39" t="s">
        <v>63</v>
      </c>
      <c r="C24" s="39"/>
      <c r="D24" s="39"/>
      <c r="E24" s="39" t="s">
        <v>64</v>
      </c>
      <c r="F24" s="39"/>
      <c r="G24" s="39"/>
      <c r="H24" s="39"/>
    </row>
    <row r="25" ht="15.75" spans="1:8">
      <c r="A25" s="39"/>
      <c r="B25" s="40" t="s">
        <v>37</v>
      </c>
      <c r="C25" s="40"/>
      <c r="D25" s="40"/>
      <c r="E25" s="39" t="s">
        <v>37</v>
      </c>
      <c r="F25" s="39"/>
      <c r="G25" s="39"/>
      <c r="H25" s="39"/>
    </row>
    <row r="26" ht="15.75" spans="1:8">
      <c r="A26" s="39"/>
      <c r="B26" s="39"/>
      <c r="C26" s="39"/>
      <c r="D26" s="39"/>
      <c r="E26" s="41"/>
      <c r="F26" s="39"/>
      <c r="G26" s="39"/>
      <c r="H26" s="39"/>
    </row>
    <row r="27" ht="15.75" spans="1:8">
      <c r="A27" s="39"/>
      <c r="B27" s="42"/>
      <c r="C27" s="42"/>
      <c r="D27" s="42"/>
      <c r="E27" s="43"/>
      <c r="F27" s="42"/>
      <c r="G27" s="42"/>
      <c r="H27" s="42"/>
    </row>
    <row r="28" ht="15.75" spans="1:8">
      <c r="A28" s="39"/>
      <c r="B28" s="42"/>
      <c r="C28" s="39"/>
      <c r="D28" s="39"/>
      <c r="E28" s="42"/>
      <c r="F28" s="42"/>
      <c r="G28" s="42"/>
      <c r="H28" s="42"/>
    </row>
    <row r="29" ht="33.75" customHeight="1" spans="1:9">
      <c r="A29" s="39"/>
      <c r="B29" s="39"/>
      <c r="C29" s="39"/>
      <c r="D29" s="39"/>
      <c r="E29" s="39"/>
      <c r="F29" s="39"/>
      <c r="G29" s="39"/>
      <c r="H29" s="39"/>
      <c r="I29" s="45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8" customHeight="1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  <row r="35" ht="15.75" spans="1:5">
      <c r="A35" s="44"/>
      <c r="B35" s="44"/>
      <c r="C35" s="44"/>
      <c r="D35" s="44"/>
      <c r="E35" s="44"/>
    </row>
  </sheetData>
  <mergeCells count="26">
    <mergeCell ref="A1:H1"/>
    <mergeCell ref="A2:H2"/>
    <mergeCell ref="A3:H3"/>
    <mergeCell ref="E4:H4"/>
    <mergeCell ref="E5:F5"/>
    <mergeCell ref="G5:H5"/>
    <mergeCell ref="B13:E13"/>
    <mergeCell ref="A19:E19"/>
    <mergeCell ref="A20:H20"/>
    <mergeCell ref="A21:H21"/>
    <mergeCell ref="A22:H22"/>
    <mergeCell ref="B23:D23"/>
    <mergeCell ref="E23:H23"/>
    <mergeCell ref="B24:D24"/>
    <mergeCell ref="E24:H24"/>
    <mergeCell ref="B25:D25"/>
    <mergeCell ref="E25:H25"/>
    <mergeCell ref="B26:D26"/>
    <mergeCell ref="F26:H26"/>
    <mergeCell ref="B27:D27"/>
    <mergeCell ref="F27:H27"/>
    <mergeCell ref="A29:H29"/>
    <mergeCell ref="A4:A6"/>
    <mergeCell ref="B4:B6"/>
    <mergeCell ref="C4:C6"/>
    <mergeCell ref="D4:D6"/>
  </mergeCells>
  <pageMargins left="0.33" right="0.23" top="0.33" bottom="0.52" header="0.3" footer="0.3"/>
  <pageSetup paperSize="1" scale="88" orientation="portrait"/>
  <headerFooter/>
  <rowBreaks count="1" manualBreakCount="1">
    <brk id="26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23553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171450</xdr:colOff>
                <xdr:row>0</xdr:row>
                <xdr:rowOff>514350</xdr:rowOff>
              </to>
            </anchor>
          </objectPr>
        </oleObject>
      </mc:Choice>
      <mc:Fallback>
        <oleObject shapeId="23553" progId="Word.Picture.8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5"/>
  <sheetViews>
    <sheetView view="pageBreakPreview" zoomScale="90" zoomScaleNormal="100" workbookViewId="0">
      <selection activeCell="A7" sqref="$A7:$XFD7"/>
    </sheetView>
  </sheetViews>
  <sheetFormatPr defaultColWidth="9.14285714285714" defaultRowHeight="15"/>
  <cols>
    <col min="1" max="1" width="6" style="2" customWidth="1"/>
    <col min="2" max="2" width="46.1904761904762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0.4761904761905" style="2" customWidth="1"/>
    <col min="9" max="9" width="18.1428571428571" style="2" customWidth="1"/>
    <col min="10" max="16384" width="9.14285714285714" style="2"/>
  </cols>
  <sheetData>
    <row r="1" ht="45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4" t="s">
        <v>84</v>
      </c>
      <c r="B2" s="5"/>
      <c r="C2" s="5"/>
      <c r="D2" s="5"/>
      <c r="E2" s="5"/>
      <c r="F2" s="5"/>
      <c r="G2" s="5"/>
      <c r="H2" s="6"/>
    </row>
    <row r="3" ht="44" customHeight="1" spans="1:8">
      <c r="A3" s="66" t="s">
        <v>133</v>
      </c>
      <c r="B3" s="67"/>
      <c r="C3" s="67"/>
      <c r="D3" s="67"/>
      <c r="E3" s="67"/>
      <c r="F3" s="67"/>
      <c r="G3" s="67"/>
      <c r="H3" s="68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5.75" spans="1:8">
      <c r="A7" s="10">
        <v>1</v>
      </c>
      <c r="B7" s="59" t="s">
        <v>77</v>
      </c>
      <c r="C7" s="11" t="s">
        <v>53</v>
      </c>
      <c r="D7" s="11">
        <v>2</v>
      </c>
      <c r="E7" s="31">
        <v>3578</v>
      </c>
      <c r="F7" s="31">
        <f t="shared" ref="F7:F12" si="0">D7*E7</f>
        <v>7156</v>
      </c>
      <c r="G7" s="31">
        <v>1072</v>
      </c>
      <c r="H7" s="31">
        <f t="shared" ref="H7:H12" si="1">D7*G7</f>
        <v>2144</v>
      </c>
    </row>
    <row r="8" s="57" customFormat="1" ht="15.75" spans="1:8">
      <c r="A8" s="10">
        <v>2</v>
      </c>
      <c r="B8" s="59" t="s">
        <v>57</v>
      </c>
      <c r="C8" s="12" t="s">
        <v>53</v>
      </c>
      <c r="D8" s="31">
        <v>26</v>
      </c>
      <c r="E8" s="31">
        <v>25</v>
      </c>
      <c r="F8" s="31">
        <f t="shared" si="0"/>
        <v>650</v>
      </c>
      <c r="G8" s="31">
        <v>0</v>
      </c>
      <c r="H8" s="31">
        <f t="shared" si="1"/>
        <v>0</v>
      </c>
    </row>
    <row r="9" s="57" customFormat="1" ht="31.5" spans="1:8">
      <c r="A9" s="10">
        <v>3</v>
      </c>
      <c r="B9" s="59" t="s">
        <v>78</v>
      </c>
      <c r="C9" s="62" t="s">
        <v>53</v>
      </c>
      <c r="D9" s="31">
        <v>20</v>
      </c>
      <c r="E9" s="63">
        <v>65</v>
      </c>
      <c r="F9" s="31">
        <f t="shared" si="0"/>
        <v>1300</v>
      </c>
      <c r="G9" s="31">
        <v>0</v>
      </c>
      <c r="H9" s="31">
        <f t="shared" si="1"/>
        <v>0</v>
      </c>
    </row>
    <row r="10" s="57" customFormat="1" ht="31.5" spans="1:8">
      <c r="A10" s="10">
        <v>4</v>
      </c>
      <c r="B10" s="59" t="s">
        <v>86</v>
      </c>
      <c r="C10" s="12" t="s">
        <v>13</v>
      </c>
      <c r="D10" s="31">
        <v>20</v>
      </c>
      <c r="E10" s="31">
        <v>439</v>
      </c>
      <c r="F10" s="31">
        <f t="shared" si="0"/>
        <v>8780</v>
      </c>
      <c r="G10" s="31">
        <v>122</v>
      </c>
      <c r="H10" s="31">
        <f t="shared" si="1"/>
        <v>2440</v>
      </c>
    </row>
    <row r="11" s="57" customFormat="1" ht="15.75" spans="1:8">
      <c r="A11" s="10">
        <v>5</v>
      </c>
      <c r="B11" s="59" t="s">
        <v>58</v>
      </c>
      <c r="C11" s="62" t="s">
        <v>13</v>
      </c>
      <c r="D11" s="31">
        <v>2</v>
      </c>
      <c r="E11" s="31">
        <v>1209</v>
      </c>
      <c r="F11" s="31">
        <f t="shared" si="0"/>
        <v>2418</v>
      </c>
      <c r="G11" s="31">
        <v>448</v>
      </c>
      <c r="H11" s="31">
        <f t="shared" si="1"/>
        <v>896</v>
      </c>
    </row>
    <row r="12" s="57" customFormat="1" ht="15.75" spans="1:8">
      <c r="A12" s="10">
        <v>6</v>
      </c>
      <c r="B12" s="59" t="s">
        <v>19</v>
      </c>
      <c r="C12" s="12" t="s">
        <v>20</v>
      </c>
      <c r="D12" s="64">
        <v>2.252</v>
      </c>
      <c r="E12" s="31">
        <v>37018</v>
      </c>
      <c r="F12" s="31">
        <f t="shared" si="0"/>
        <v>83364.536</v>
      </c>
      <c r="G12" s="31">
        <v>2420</v>
      </c>
      <c r="H12" s="31">
        <f t="shared" si="1"/>
        <v>5449.84</v>
      </c>
    </row>
    <row r="13" ht="23.45" customHeight="1" spans="1:8">
      <c r="A13" s="21"/>
      <c r="B13" s="22" t="s">
        <v>60</v>
      </c>
      <c r="C13" s="23"/>
      <c r="D13" s="23"/>
      <c r="E13" s="24"/>
      <c r="F13" s="25">
        <f>SUM(F7:F12)</f>
        <v>103668.536</v>
      </c>
      <c r="G13" s="26"/>
      <c r="H13" s="25">
        <f>SUM(H7:H12)</f>
        <v>10929.84</v>
      </c>
    </row>
    <row r="14" ht="15.75" spans="1:8">
      <c r="A14" s="27">
        <v>1</v>
      </c>
      <c r="B14" s="28" t="s">
        <v>24</v>
      </c>
      <c r="C14" s="27"/>
      <c r="D14" s="29"/>
      <c r="E14" s="30"/>
      <c r="F14" s="31">
        <f>F13</f>
        <v>103668.536</v>
      </c>
      <c r="G14" s="30"/>
      <c r="H14" s="32"/>
    </row>
    <row r="15" ht="15.75" spans="1:8">
      <c r="A15" s="27">
        <v>2</v>
      </c>
      <c r="B15" s="28" t="s">
        <v>25</v>
      </c>
      <c r="C15" s="27"/>
      <c r="D15" s="29"/>
      <c r="E15" s="30"/>
      <c r="F15" s="31">
        <f>H13</f>
        <v>10929.84</v>
      </c>
      <c r="G15" s="30"/>
      <c r="H15" s="30"/>
    </row>
    <row r="16" ht="15.75" spans="1:8">
      <c r="A16" s="27">
        <v>3</v>
      </c>
      <c r="B16" s="28" t="s">
        <v>26</v>
      </c>
      <c r="C16" s="27"/>
      <c r="D16" s="29"/>
      <c r="E16" s="30"/>
      <c r="F16" s="31">
        <f>F15*30%</f>
        <v>3278.952</v>
      </c>
      <c r="G16" s="30"/>
      <c r="H16" s="30"/>
    </row>
    <row r="17" ht="31.5" spans="1:8">
      <c r="A17" s="27">
        <v>4</v>
      </c>
      <c r="B17" s="28" t="s">
        <v>61</v>
      </c>
      <c r="C17" s="27"/>
      <c r="D17" s="29"/>
      <c r="E17" s="30"/>
      <c r="F17" s="31">
        <f>SUM(F14+F15+F16)*2%</f>
        <v>2357.54656</v>
      </c>
      <c r="G17" s="30"/>
      <c r="H17" s="30"/>
    </row>
    <row r="18" ht="32.25" customHeight="1" spans="1:8">
      <c r="A18" s="27">
        <v>5</v>
      </c>
      <c r="B18" s="28" t="s">
        <v>28</v>
      </c>
      <c r="C18" s="27"/>
      <c r="D18" s="29"/>
      <c r="E18" s="30"/>
      <c r="F18" s="31">
        <f>SUM(F15:F16)*20%</f>
        <v>2841.7584</v>
      </c>
      <c r="G18" s="30"/>
      <c r="H18" s="30"/>
    </row>
    <row r="19" ht="26.45" customHeight="1" spans="1:8">
      <c r="A19" s="33" t="s">
        <v>23</v>
      </c>
      <c r="B19" s="34"/>
      <c r="C19" s="34"/>
      <c r="D19" s="34"/>
      <c r="E19" s="35"/>
      <c r="F19" s="36">
        <f>SUM(F14:F18)</f>
        <v>123076.63296</v>
      </c>
      <c r="G19" s="32"/>
      <c r="H19" s="30"/>
    </row>
    <row r="20" ht="36.75" customHeight="1" spans="1:9">
      <c r="A20" s="37" t="s">
        <v>87</v>
      </c>
      <c r="B20" s="37"/>
      <c r="C20" s="37"/>
      <c r="D20" s="37"/>
      <c r="E20" s="37"/>
      <c r="F20" s="37"/>
      <c r="G20" s="37"/>
      <c r="H20" s="37"/>
      <c r="I20" s="45"/>
    </row>
    <row r="21" ht="63" customHeight="1" spans="1:8">
      <c r="A21" s="37" t="s">
        <v>134</v>
      </c>
      <c r="B21" s="37"/>
      <c r="C21" s="37"/>
      <c r="D21" s="37"/>
      <c r="E21" s="37"/>
      <c r="F21" s="37"/>
      <c r="G21" s="37"/>
      <c r="H21" s="37"/>
    </row>
    <row r="22" ht="31.9" customHeight="1" spans="1:8">
      <c r="A22" s="39"/>
      <c r="B22" s="39"/>
      <c r="C22" s="39"/>
      <c r="D22" s="39"/>
      <c r="E22" s="39"/>
      <c r="F22" s="39"/>
      <c r="G22" s="39"/>
      <c r="H22" s="39"/>
    </row>
    <row r="23" ht="15.75" spans="1:8">
      <c r="A23" s="39"/>
      <c r="B23" s="39" t="s">
        <v>32</v>
      </c>
      <c r="C23" s="39"/>
      <c r="D23" s="39"/>
      <c r="E23" s="39" t="s">
        <v>33</v>
      </c>
      <c r="F23" s="39"/>
      <c r="G23" s="39"/>
      <c r="H23" s="39"/>
    </row>
    <row r="24" ht="15.75" spans="1:8">
      <c r="A24" s="39"/>
      <c r="B24" s="39" t="s">
        <v>63</v>
      </c>
      <c r="C24" s="39"/>
      <c r="D24" s="39"/>
      <c r="E24" s="39" t="s">
        <v>64</v>
      </c>
      <c r="F24" s="39"/>
      <c r="G24" s="39"/>
      <c r="H24" s="39"/>
    </row>
    <row r="25" ht="15.75" spans="1:8">
      <c r="A25" s="39"/>
      <c r="B25" s="40" t="s">
        <v>37</v>
      </c>
      <c r="C25" s="40"/>
      <c r="D25" s="40"/>
      <c r="E25" s="39" t="s">
        <v>37</v>
      </c>
      <c r="F25" s="39"/>
      <c r="G25" s="39"/>
      <c r="H25" s="39"/>
    </row>
    <row r="26" ht="15.75" spans="1:8">
      <c r="A26" s="39"/>
      <c r="B26" s="39"/>
      <c r="C26" s="39"/>
      <c r="D26" s="39"/>
      <c r="E26" s="41"/>
      <c r="F26" s="39"/>
      <c r="G26" s="39"/>
      <c r="H26" s="39"/>
    </row>
    <row r="27" ht="15.75" spans="1:8">
      <c r="A27" s="39"/>
      <c r="B27" s="42"/>
      <c r="C27" s="42"/>
      <c r="D27" s="42"/>
      <c r="E27" s="43"/>
      <c r="F27" s="42"/>
      <c r="G27" s="42"/>
      <c r="H27" s="42"/>
    </row>
    <row r="28" ht="15.75" spans="1:8">
      <c r="A28" s="39"/>
      <c r="B28" s="42"/>
      <c r="C28" s="39"/>
      <c r="D28" s="39"/>
      <c r="E28" s="42"/>
      <c r="F28" s="42"/>
      <c r="G28" s="42"/>
      <c r="H28" s="42"/>
    </row>
    <row r="29" ht="33.75" customHeight="1" spans="1:9">
      <c r="A29" s="39"/>
      <c r="B29" s="39"/>
      <c r="C29" s="39"/>
      <c r="D29" s="39"/>
      <c r="E29" s="39"/>
      <c r="F29" s="39"/>
      <c r="G29" s="39"/>
      <c r="H29" s="39"/>
      <c r="I29" s="45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8" customHeight="1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  <row r="35" ht="15.75" spans="1:5">
      <c r="A35" s="44"/>
      <c r="B35" s="44"/>
      <c r="C35" s="44"/>
      <c r="D35" s="44"/>
      <c r="E35" s="44"/>
    </row>
  </sheetData>
  <mergeCells count="26">
    <mergeCell ref="A1:H1"/>
    <mergeCell ref="A2:H2"/>
    <mergeCell ref="A3:H3"/>
    <mergeCell ref="E4:H4"/>
    <mergeCell ref="E5:F5"/>
    <mergeCell ref="G5:H5"/>
    <mergeCell ref="B13:E13"/>
    <mergeCell ref="A19:E19"/>
    <mergeCell ref="A20:H20"/>
    <mergeCell ref="A21:H21"/>
    <mergeCell ref="A22:H22"/>
    <mergeCell ref="B23:D23"/>
    <mergeCell ref="E23:H23"/>
    <mergeCell ref="B24:D24"/>
    <mergeCell ref="E24:H24"/>
    <mergeCell ref="B25:D25"/>
    <mergeCell ref="E25:H25"/>
    <mergeCell ref="B26:D26"/>
    <mergeCell ref="F26:H26"/>
    <mergeCell ref="B27:D27"/>
    <mergeCell ref="F27:H27"/>
    <mergeCell ref="A29:H29"/>
    <mergeCell ref="A4:A6"/>
    <mergeCell ref="B4:B6"/>
    <mergeCell ref="C4:C6"/>
    <mergeCell ref="D4:D6"/>
  </mergeCells>
  <pageMargins left="0.33" right="0.23" top="0.33" bottom="0.52" header="0.3" footer="0.3"/>
  <pageSetup paperSize="1" scale="88" orientation="portrait"/>
  <headerFooter/>
  <rowBreaks count="1" manualBreakCount="1">
    <brk id="26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36865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171450</xdr:colOff>
                <xdr:row>0</xdr:row>
                <xdr:rowOff>514350</xdr:rowOff>
              </to>
            </anchor>
          </objectPr>
        </oleObject>
      </mc:Choice>
      <mc:Fallback>
        <oleObject shapeId="36865" progId="Word.Picture.8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workbookViewId="0">
      <selection activeCell="A7" sqref="$A7:$XFD7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25.5" customHeight="1" spans="1:8">
      <c r="A2" s="4" t="s">
        <v>135</v>
      </c>
      <c r="B2" s="5"/>
      <c r="C2" s="5"/>
      <c r="D2" s="5"/>
      <c r="E2" s="5"/>
      <c r="F2" s="5"/>
      <c r="G2" s="5"/>
      <c r="H2" s="6"/>
    </row>
    <row r="3" ht="40.5" customHeight="1" spans="1:8">
      <c r="A3" s="7" t="s">
        <v>136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5.75" spans="1:8">
      <c r="A7" s="10">
        <v>1</v>
      </c>
      <c r="B7" s="59" t="s">
        <v>57</v>
      </c>
      <c r="C7" s="12" t="s">
        <v>53</v>
      </c>
      <c r="D7" s="31">
        <v>12</v>
      </c>
      <c r="E7" s="31">
        <v>25</v>
      </c>
      <c r="F7" s="31">
        <f t="shared" ref="F7:F10" si="0">D7*E7</f>
        <v>300</v>
      </c>
      <c r="G7" s="31">
        <v>0</v>
      </c>
      <c r="H7" s="31">
        <f t="shared" ref="H7:H10" si="1">D7*G7</f>
        <v>0</v>
      </c>
    </row>
    <row r="8" s="57" customFormat="1" ht="31.5" spans="1:8">
      <c r="A8" s="10">
        <v>2</v>
      </c>
      <c r="B8" s="59" t="s">
        <v>78</v>
      </c>
      <c r="C8" s="62" t="s">
        <v>53</v>
      </c>
      <c r="D8" s="31">
        <v>40</v>
      </c>
      <c r="E8" s="63">
        <v>65</v>
      </c>
      <c r="F8" s="31">
        <f t="shared" si="0"/>
        <v>2600</v>
      </c>
      <c r="G8" s="31">
        <v>0</v>
      </c>
      <c r="H8" s="31">
        <f t="shared" si="1"/>
        <v>0</v>
      </c>
    </row>
    <row r="9" s="57" customFormat="1" ht="31.5" spans="1:8">
      <c r="A9" s="10">
        <v>3</v>
      </c>
      <c r="B9" s="59" t="s">
        <v>86</v>
      </c>
      <c r="C9" s="12" t="s">
        <v>13</v>
      </c>
      <c r="D9" s="31">
        <v>28</v>
      </c>
      <c r="E9" s="31">
        <v>439</v>
      </c>
      <c r="F9" s="31">
        <f t="shared" si="0"/>
        <v>12292</v>
      </c>
      <c r="G9" s="31">
        <v>122</v>
      </c>
      <c r="H9" s="31">
        <f t="shared" si="1"/>
        <v>3416</v>
      </c>
    </row>
    <row r="10" s="57" customFormat="1" ht="15.75" spans="1:8">
      <c r="A10" s="10">
        <v>4</v>
      </c>
      <c r="B10" s="59" t="s">
        <v>19</v>
      </c>
      <c r="C10" s="12" t="s">
        <v>20</v>
      </c>
      <c r="D10" s="64">
        <v>2.65</v>
      </c>
      <c r="E10" s="31">
        <v>37018</v>
      </c>
      <c r="F10" s="31">
        <f t="shared" si="0"/>
        <v>98097.7</v>
      </c>
      <c r="G10" s="31">
        <v>2420</v>
      </c>
      <c r="H10" s="31">
        <f t="shared" si="1"/>
        <v>6413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SUM(F7:F10)</f>
        <v>113289.7</v>
      </c>
      <c r="G11" s="26"/>
      <c r="H11" s="25">
        <f>SUM(H7:H10)</f>
        <v>9829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113289.7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9829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2948.7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2521.348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2555.54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131144.288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63" customHeight="1" spans="1:20">
      <c r="A19" s="37" t="s">
        <v>137</v>
      </c>
      <c r="B19" s="37"/>
      <c r="C19" s="37"/>
      <c r="D19" s="37"/>
      <c r="E19" s="37"/>
      <c r="F19" s="37"/>
      <c r="G19" s="37"/>
      <c r="H19" s="37"/>
      <c r="T19" s="46"/>
    </row>
    <row r="20" ht="64.5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37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6"/>
    <mergeCell ref="B4:B6"/>
    <mergeCell ref="C4:C6"/>
    <mergeCell ref="D4:D6"/>
  </mergeCells>
  <pageMargins left="0.33" right="0.23" top="0.33" bottom="0.52" header="0.3" footer="0.3"/>
  <pageSetup paperSize="1" scale="88" orientation="portrait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24577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228600</xdr:colOff>
                <xdr:row>1</xdr:row>
                <xdr:rowOff>95250</xdr:rowOff>
              </to>
            </anchor>
          </objectPr>
        </oleObject>
      </mc:Choice>
      <mc:Fallback>
        <oleObject shapeId="24577" progId="Word.Picture.8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2"/>
  <sheetViews>
    <sheetView view="pageBreakPreview" zoomScaleNormal="100" workbookViewId="0">
      <selection activeCell="A8" sqref="$A8:$XFD8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4" customHeight="1" spans="1:8">
      <c r="A2" s="4" t="s">
        <v>135</v>
      </c>
      <c r="B2" s="5"/>
      <c r="C2" s="5"/>
      <c r="D2" s="5"/>
      <c r="E2" s="5"/>
      <c r="F2" s="5"/>
      <c r="G2" s="5"/>
      <c r="H2" s="6"/>
    </row>
    <row r="3" ht="40.5" customHeight="1" spans="1:8">
      <c r="A3" s="7" t="s">
        <v>138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1" customFormat="1" ht="15.75" spans="1:8">
      <c r="A7" s="14">
        <v>1</v>
      </c>
      <c r="B7" s="15" t="s">
        <v>57</v>
      </c>
      <c r="C7" s="18" t="s">
        <v>53</v>
      </c>
      <c r="D7" s="17">
        <v>8</v>
      </c>
      <c r="E7" s="17">
        <v>25</v>
      </c>
      <c r="F7" s="17">
        <f>D7*E7</f>
        <v>200</v>
      </c>
      <c r="G7" s="17">
        <v>0</v>
      </c>
      <c r="H7" s="17">
        <f>D7*G7</f>
        <v>0</v>
      </c>
    </row>
    <row r="8" s="1" customFormat="1" ht="31.5" spans="1:8">
      <c r="A8" s="14">
        <v>4</v>
      </c>
      <c r="B8" s="15" t="s">
        <v>78</v>
      </c>
      <c r="C8" s="19" t="s">
        <v>53</v>
      </c>
      <c r="D8" s="17">
        <v>14</v>
      </c>
      <c r="E8" s="60">
        <v>65</v>
      </c>
      <c r="F8" s="17">
        <f>D8*E8</f>
        <v>910</v>
      </c>
      <c r="G8" s="17">
        <v>0</v>
      </c>
      <c r="H8" s="17">
        <f>D8*G8</f>
        <v>0</v>
      </c>
    </row>
    <row r="9" s="1" customFormat="1" ht="15.75" spans="1:8">
      <c r="A9" s="14">
        <v>6</v>
      </c>
      <c r="B9" s="15" t="s">
        <v>19</v>
      </c>
      <c r="C9" s="18" t="s">
        <v>20</v>
      </c>
      <c r="D9" s="20">
        <v>0.54</v>
      </c>
      <c r="E9" s="17">
        <v>37018</v>
      </c>
      <c r="F9" s="17">
        <f>D9*E9</f>
        <v>19989.72</v>
      </c>
      <c r="G9" s="17">
        <v>2420</v>
      </c>
      <c r="H9" s="17">
        <f>D9*G9</f>
        <v>1306.8</v>
      </c>
    </row>
    <row r="10" ht="23.45" customHeight="1" spans="1:8">
      <c r="A10" s="21"/>
      <c r="B10" s="22" t="s">
        <v>60</v>
      </c>
      <c r="C10" s="23"/>
      <c r="D10" s="23"/>
      <c r="E10" s="24"/>
      <c r="F10" s="25">
        <f>SUM(F7:F9)</f>
        <v>21099.72</v>
      </c>
      <c r="G10" s="26"/>
      <c r="H10" s="25">
        <f>SUM(H7:H9)</f>
        <v>1306.8</v>
      </c>
    </row>
    <row r="11" ht="15.75" spans="1:8">
      <c r="A11" s="27">
        <v>1</v>
      </c>
      <c r="B11" s="28" t="s">
        <v>24</v>
      </c>
      <c r="C11" s="27"/>
      <c r="D11" s="29"/>
      <c r="E11" s="30"/>
      <c r="F11" s="31">
        <f>F10</f>
        <v>21099.72</v>
      </c>
      <c r="G11" s="30"/>
      <c r="H11" s="32"/>
    </row>
    <row r="12" ht="15.75" spans="1:8">
      <c r="A12" s="27">
        <v>2</v>
      </c>
      <c r="B12" s="28" t="s">
        <v>25</v>
      </c>
      <c r="C12" s="27"/>
      <c r="D12" s="29"/>
      <c r="E12" s="30"/>
      <c r="F12" s="31">
        <f>H10</f>
        <v>1306.8</v>
      </c>
      <c r="G12" s="30"/>
      <c r="H12" s="30"/>
    </row>
    <row r="13" ht="15.75" spans="1:8">
      <c r="A13" s="27">
        <v>3</v>
      </c>
      <c r="B13" s="28" t="s">
        <v>26</v>
      </c>
      <c r="C13" s="27"/>
      <c r="D13" s="29"/>
      <c r="E13" s="30"/>
      <c r="F13" s="31">
        <f>F12*30%</f>
        <v>392.04</v>
      </c>
      <c r="G13" s="30"/>
      <c r="H13" s="30"/>
    </row>
    <row r="14" ht="31.5" spans="1:8">
      <c r="A14" s="27">
        <v>4</v>
      </c>
      <c r="B14" s="28" t="s">
        <v>61</v>
      </c>
      <c r="C14" s="27"/>
      <c r="D14" s="29"/>
      <c r="E14" s="30"/>
      <c r="F14" s="31">
        <f>SUM(F11+F12+F13)*2%</f>
        <v>455.9712</v>
      </c>
      <c r="G14" s="30"/>
      <c r="H14" s="30"/>
    </row>
    <row r="15" ht="32.25" customHeight="1" spans="1:8">
      <c r="A15" s="27">
        <v>5</v>
      </c>
      <c r="B15" s="28" t="s">
        <v>28</v>
      </c>
      <c r="C15" s="27"/>
      <c r="D15" s="29"/>
      <c r="E15" s="30"/>
      <c r="F15" s="31">
        <f>SUM(F12:F13)*20%</f>
        <v>339.768</v>
      </c>
      <c r="G15" s="30"/>
      <c r="H15" s="30"/>
    </row>
    <row r="16" ht="26.45" customHeight="1" spans="1:8">
      <c r="A16" s="33" t="s">
        <v>23</v>
      </c>
      <c r="B16" s="34"/>
      <c r="C16" s="34"/>
      <c r="D16" s="34"/>
      <c r="E16" s="35"/>
      <c r="F16" s="36">
        <f>SUM(F11:F15)</f>
        <v>23594.2992</v>
      </c>
      <c r="G16" s="32"/>
      <c r="H16" s="30"/>
    </row>
    <row r="17" ht="36.75" customHeight="1" spans="1:9">
      <c r="A17" s="37" t="s">
        <v>87</v>
      </c>
      <c r="B17" s="37"/>
      <c r="C17" s="37"/>
      <c r="D17" s="37"/>
      <c r="E17" s="37"/>
      <c r="F17" s="37"/>
      <c r="G17" s="37"/>
      <c r="H17" s="37"/>
      <c r="I17" s="45"/>
    </row>
    <row r="18" ht="63" customHeight="1" spans="1:20">
      <c r="A18" s="38" t="s">
        <v>139</v>
      </c>
      <c r="B18" s="37"/>
      <c r="C18" s="37"/>
      <c r="D18" s="37"/>
      <c r="E18" s="37"/>
      <c r="F18" s="37"/>
      <c r="G18" s="37"/>
      <c r="H18" s="37"/>
      <c r="T18" s="46"/>
    </row>
    <row r="19" ht="64.5" customHeight="1" spans="1:8">
      <c r="A19" s="39"/>
      <c r="B19" s="39"/>
      <c r="C19" s="39"/>
      <c r="D19" s="39"/>
      <c r="E19" s="39"/>
      <c r="F19" s="39"/>
      <c r="G19" s="39"/>
      <c r="H19" s="39"/>
    </row>
    <row r="20" ht="15.75" spans="1:8">
      <c r="A20" s="39"/>
      <c r="B20" s="42" t="s">
        <v>140</v>
      </c>
      <c r="C20" s="42"/>
      <c r="D20" s="42"/>
      <c r="E20" s="42" t="s">
        <v>33</v>
      </c>
      <c r="F20" s="42"/>
      <c r="G20" s="42"/>
      <c r="H20" s="42"/>
    </row>
    <row r="21" ht="15.75" spans="1:8">
      <c r="A21" s="39"/>
      <c r="B21" s="42" t="s">
        <v>63</v>
      </c>
      <c r="C21" s="42"/>
      <c r="D21" s="42"/>
      <c r="E21" s="42" t="s">
        <v>64</v>
      </c>
      <c r="F21" s="42"/>
      <c r="G21" s="42"/>
      <c r="H21" s="42"/>
    </row>
    <row r="22" ht="15.75" spans="1:8">
      <c r="A22" s="39"/>
      <c r="B22" s="61" t="s">
        <v>37</v>
      </c>
      <c r="C22" s="61"/>
      <c r="D22" s="61"/>
      <c r="E22" s="42" t="s">
        <v>37</v>
      </c>
      <c r="F22" s="42"/>
      <c r="G22" s="42"/>
      <c r="H22" s="42"/>
    </row>
    <row r="23" ht="15.75" spans="1:8">
      <c r="A23" s="39"/>
      <c r="B23" s="39"/>
      <c r="C23" s="39"/>
      <c r="D23" s="39"/>
      <c r="E23" s="41"/>
      <c r="F23" s="39"/>
      <c r="G23" s="39"/>
      <c r="H23" s="39"/>
    </row>
    <row r="24" ht="15.75" spans="1:8">
      <c r="A24" s="39"/>
      <c r="B24" s="42"/>
      <c r="C24" s="42"/>
      <c r="D24" s="42"/>
      <c r="E24" s="43"/>
      <c r="F24" s="42"/>
      <c r="G24" s="42"/>
      <c r="H24" s="42"/>
    </row>
    <row r="25" ht="15.75" spans="1:8">
      <c r="A25" s="39"/>
      <c r="B25" s="42"/>
      <c r="C25" s="39"/>
      <c r="D25" s="39"/>
      <c r="E25" s="42"/>
      <c r="F25" s="42"/>
      <c r="G25" s="42"/>
      <c r="H25" s="42"/>
    </row>
    <row r="26" ht="33.75" customHeight="1" spans="1:9">
      <c r="A26" s="39"/>
      <c r="B26" s="39"/>
      <c r="C26" s="39"/>
      <c r="D26" s="39"/>
      <c r="E26" s="39"/>
      <c r="F26" s="39"/>
      <c r="G26" s="39"/>
      <c r="H26" s="39"/>
      <c r="I26" s="45"/>
    </row>
    <row r="27" ht="15.75" spans="1:8">
      <c r="A27" s="44"/>
      <c r="B27" s="44"/>
      <c r="C27" s="44"/>
      <c r="D27" s="44"/>
      <c r="E27" s="44"/>
      <c r="F27" s="44"/>
      <c r="G27" s="44"/>
      <c r="H27" s="44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8" customHeight="1" spans="1:5">
      <c r="A30" s="44"/>
      <c r="B30" s="44"/>
      <c r="C30" s="44"/>
      <c r="D30" s="44"/>
      <c r="E30" s="44"/>
    </row>
    <row r="31" ht="15.75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</sheetData>
  <mergeCells count="26">
    <mergeCell ref="A1:H1"/>
    <mergeCell ref="A2:H2"/>
    <mergeCell ref="A3:H3"/>
    <mergeCell ref="E4:H4"/>
    <mergeCell ref="E5:F5"/>
    <mergeCell ref="G5:H5"/>
    <mergeCell ref="B10:E10"/>
    <mergeCell ref="A16:E16"/>
    <mergeCell ref="A17:H17"/>
    <mergeCell ref="A18:H18"/>
    <mergeCell ref="A19:H19"/>
    <mergeCell ref="B20:D20"/>
    <mergeCell ref="E20:H20"/>
    <mergeCell ref="B21:D21"/>
    <mergeCell ref="E21:H21"/>
    <mergeCell ref="B22:D22"/>
    <mergeCell ref="E22:H22"/>
    <mergeCell ref="B23:D23"/>
    <mergeCell ref="F23:H23"/>
    <mergeCell ref="B24:D24"/>
    <mergeCell ref="F24:H24"/>
    <mergeCell ref="A26:H26"/>
    <mergeCell ref="A4:A6"/>
    <mergeCell ref="B4:B6"/>
    <mergeCell ref="C4:C6"/>
    <mergeCell ref="D4:D6"/>
  </mergeCells>
  <pageMargins left="0.33" right="0.23" top="0.33" bottom="0.52" header="0.3" footer="0.3"/>
  <pageSetup paperSize="1" scale="88" orientation="portrait"/>
  <headerFooter/>
  <rowBreaks count="1" manualBreakCount="1">
    <brk id="23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25601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171450</xdr:colOff>
                <xdr:row>1</xdr:row>
                <xdr:rowOff>47625</xdr:rowOff>
              </to>
            </anchor>
          </objectPr>
        </oleObject>
      </mc:Choice>
      <mc:Fallback>
        <oleObject shapeId="25601" progId="Word.Picture.8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8"/>
  <sheetViews>
    <sheetView workbookViewId="0">
      <selection activeCell="E33" sqref="E33"/>
    </sheetView>
  </sheetViews>
  <sheetFormatPr defaultColWidth="9.14285714285714" defaultRowHeight="15"/>
  <cols>
    <col min="1" max="1" width="6.42857142857143" style="2" customWidth="1"/>
    <col min="2" max="2" width="39.4285714285714" style="2" customWidth="1"/>
    <col min="3" max="3" width="8" style="2" customWidth="1"/>
    <col min="4" max="4" width="9.85714285714286" style="2" customWidth="1"/>
    <col min="5" max="5" width="10" style="2" customWidth="1"/>
    <col min="6" max="6" width="10.4285714285714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18.75" spans="1:8">
      <c r="A1" s="106" t="s">
        <v>0</v>
      </c>
      <c r="B1" s="106"/>
      <c r="C1" s="106"/>
      <c r="D1" s="106"/>
      <c r="E1" s="106"/>
      <c r="F1" s="106"/>
      <c r="G1" s="106"/>
      <c r="H1" s="106"/>
    </row>
    <row r="2" ht="27" customHeight="1" spans="1:8">
      <c r="A2" s="107" t="s">
        <v>1</v>
      </c>
      <c r="B2" s="107"/>
      <c r="C2" s="107"/>
      <c r="D2" s="107"/>
      <c r="E2" s="107"/>
      <c r="F2" s="107"/>
      <c r="G2" s="107"/>
      <c r="H2" s="107"/>
    </row>
    <row r="3" ht="63.75" customHeight="1" spans="1:8">
      <c r="A3" s="108" t="s">
        <v>41</v>
      </c>
      <c r="B3" s="108"/>
      <c r="C3" s="108"/>
      <c r="D3" s="108"/>
      <c r="E3" s="108"/>
      <c r="F3" s="108"/>
      <c r="G3" s="108"/>
      <c r="H3" s="108"/>
    </row>
    <row r="4" ht="31.5" spans="1:8">
      <c r="A4" s="109" t="s">
        <v>3</v>
      </c>
      <c r="B4" s="109" t="s">
        <v>4</v>
      </c>
      <c r="C4" s="109" t="s">
        <v>5</v>
      </c>
      <c r="D4" s="110" t="s">
        <v>6</v>
      </c>
      <c r="E4" s="109" t="s">
        <v>7</v>
      </c>
      <c r="F4" s="109" t="s">
        <v>8</v>
      </c>
      <c r="G4" s="109" t="s">
        <v>9</v>
      </c>
      <c r="H4" s="111" t="s">
        <v>8</v>
      </c>
    </row>
    <row r="5" ht="15.75" spans="1:8">
      <c r="A5" s="109"/>
      <c r="B5" s="109"/>
      <c r="C5" s="109"/>
      <c r="D5" s="110"/>
      <c r="E5" s="109"/>
      <c r="F5" s="109"/>
      <c r="G5" s="109" t="s">
        <v>7</v>
      </c>
      <c r="H5" s="112"/>
    </row>
    <row r="6" ht="31.5" spans="1:8">
      <c r="A6" s="113">
        <v>1</v>
      </c>
      <c r="B6" s="114" t="s">
        <v>14</v>
      </c>
      <c r="C6" s="30" t="s">
        <v>15</v>
      </c>
      <c r="D6" s="115">
        <v>7</v>
      </c>
      <c r="E6" s="115">
        <v>115</v>
      </c>
      <c r="F6" s="30">
        <f>E6*D6</f>
        <v>805</v>
      </c>
      <c r="G6" s="30">
        <v>96</v>
      </c>
      <c r="H6" s="30">
        <f>D6*G6</f>
        <v>672</v>
      </c>
    </row>
    <row r="7" ht="15.75" spans="1:8">
      <c r="A7" s="113">
        <v>2</v>
      </c>
      <c r="B7" s="114" t="s">
        <v>16</v>
      </c>
      <c r="C7" s="30" t="s">
        <v>15</v>
      </c>
      <c r="D7" s="115">
        <v>6</v>
      </c>
      <c r="E7" s="115">
        <v>38</v>
      </c>
      <c r="F7" s="30">
        <f>E7*D7</f>
        <v>228</v>
      </c>
      <c r="G7" s="30">
        <v>0</v>
      </c>
      <c r="H7" s="30">
        <f>D7*G7</f>
        <v>0</v>
      </c>
    </row>
    <row r="8" ht="15.75" spans="1:8">
      <c r="A8" s="113">
        <v>3</v>
      </c>
      <c r="B8" s="114" t="s">
        <v>18</v>
      </c>
      <c r="C8" s="30" t="s">
        <v>11</v>
      </c>
      <c r="D8" s="115">
        <v>12</v>
      </c>
      <c r="E8" s="115">
        <v>16</v>
      </c>
      <c r="F8" s="30">
        <f t="shared" ref="F8:F9" si="0">D8*E8</f>
        <v>192</v>
      </c>
      <c r="G8" s="30">
        <v>0</v>
      </c>
      <c r="H8" s="30">
        <f t="shared" ref="H8:H9" si="1">D8*G8</f>
        <v>0</v>
      </c>
    </row>
    <row r="9" ht="15.75" spans="1:8">
      <c r="A9" s="113">
        <v>4</v>
      </c>
      <c r="B9" s="114" t="s">
        <v>19</v>
      </c>
      <c r="C9" s="30" t="s">
        <v>20</v>
      </c>
      <c r="D9" s="30">
        <v>0.42</v>
      </c>
      <c r="E9" s="115">
        <v>21552</v>
      </c>
      <c r="F9" s="30">
        <f t="shared" si="0"/>
        <v>9051.84</v>
      </c>
      <c r="G9" s="30">
        <v>2104</v>
      </c>
      <c r="H9" s="30">
        <f t="shared" si="1"/>
        <v>883.68</v>
      </c>
    </row>
    <row r="10" ht="15.75" spans="1:8">
      <c r="A10" s="113">
        <v>5</v>
      </c>
      <c r="B10" s="114" t="s">
        <v>22</v>
      </c>
      <c r="C10" s="113"/>
      <c r="D10" s="113"/>
      <c r="E10" s="116"/>
      <c r="F10" s="116">
        <v>10</v>
      </c>
      <c r="G10" s="116"/>
      <c r="H10" s="116">
        <v>20</v>
      </c>
    </row>
    <row r="11" spans="1:8">
      <c r="A11" s="96" t="s">
        <v>23</v>
      </c>
      <c r="B11" s="92"/>
      <c r="C11" s="92"/>
      <c r="D11" s="92"/>
      <c r="E11" s="93"/>
      <c r="F11" s="32">
        <f>SUM(F6:F10)</f>
        <v>10286.84</v>
      </c>
      <c r="G11" s="30"/>
      <c r="H11" s="32">
        <f>SUM(H6:H10)</f>
        <v>1575.68</v>
      </c>
    </row>
    <row r="12" spans="1:8">
      <c r="A12" s="21"/>
      <c r="B12" s="21"/>
      <c r="C12" s="21"/>
      <c r="D12" s="117"/>
      <c r="E12" s="105"/>
      <c r="F12" s="105"/>
      <c r="G12" s="105"/>
      <c r="H12" s="105"/>
    </row>
    <row r="13" ht="20.25" customHeight="1" spans="1:8">
      <c r="A13" s="27">
        <v>1</v>
      </c>
      <c r="B13" s="118" t="s">
        <v>24</v>
      </c>
      <c r="C13" s="27"/>
      <c r="D13" s="29"/>
      <c r="E13" s="30"/>
      <c r="F13" s="32">
        <f>F11</f>
        <v>10286.84</v>
      </c>
      <c r="G13" s="30"/>
      <c r="H13" s="32"/>
    </row>
    <row r="14" ht="20.25" customHeight="1" spans="1:8">
      <c r="A14" s="27">
        <v>2</v>
      </c>
      <c r="B14" s="118" t="s">
        <v>25</v>
      </c>
      <c r="C14" s="27"/>
      <c r="D14" s="29"/>
      <c r="E14" s="30"/>
      <c r="F14" s="32">
        <f>H11</f>
        <v>1575.68</v>
      </c>
      <c r="G14" s="30"/>
      <c r="H14" s="30"/>
    </row>
    <row r="15" ht="20.25" customHeight="1" spans="1:8">
      <c r="A15" s="27">
        <v>3</v>
      </c>
      <c r="B15" s="118" t="s">
        <v>26</v>
      </c>
      <c r="C15" s="27"/>
      <c r="D15" s="29"/>
      <c r="E15" s="30"/>
      <c r="F15" s="30">
        <f>F14*30%</f>
        <v>472.704</v>
      </c>
      <c r="G15" s="30"/>
      <c r="H15" s="30"/>
    </row>
    <row r="16" ht="20.25" customHeight="1" spans="1:8">
      <c r="A16" s="27">
        <v>4</v>
      </c>
      <c r="B16" s="118" t="s">
        <v>27</v>
      </c>
      <c r="C16" s="27"/>
      <c r="D16" s="29"/>
      <c r="E16" s="30"/>
      <c r="F16" s="30">
        <f>SUM(F14+F15)*18%</f>
        <v>368.70912</v>
      </c>
      <c r="G16" s="30"/>
      <c r="H16" s="30"/>
    </row>
    <row r="17" ht="45.75" customHeight="1" spans="1:8">
      <c r="A17" s="27">
        <v>5</v>
      </c>
      <c r="B17" s="118" t="s">
        <v>28</v>
      </c>
      <c r="C17" s="27"/>
      <c r="D17" s="29"/>
      <c r="E17" s="30"/>
      <c r="F17" s="119">
        <f>SUM(F14:F15)*20%</f>
        <v>409.6768</v>
      </c>
      <c r="G17" s="30"/>
      <c r="H17" s="30"/>
    </row>
    <row r="18" spans="1:8">
      <c r="A18" s="94" t="s">
        <v>29</v>
      </c>
      <c r="B18" s="94"/>
      <c r="C18" s="94"/>
      <c r="D18" s="94"/>
      <c r="E18" s="95"/>
      <c r="F18" s="32">
        <f>SUM(F13:F17)</f>
        <v>13113.60992</v>
      </c>
      <c r="G18" s="32"/>
      <c r="H18" s="30"/>
    </row>
    <row r="19" spans="1:8">
      <c r="A19" s="33" t="s">
        <v>30</v>
      </c>
      <c r="B19" s="34"/>
      <c r="C19" s="34"/>
      <c r="D19" s="35"/>
      <c r="E19" s="95"/>
      <c r="F19" s="32">
        <v>13114</v>
      </c>
      <c r="G19" s="32"/>
      <c r="H19" s="30"/>
    </row>
    <row r="20" ht="37.5" customHeight="1" spans="1:8">
      <c r="A20" s="120"/>
      <c r="B20" s="120"/>
      <c r="C20" s="120"/>
      <c r="D20" s="120"/>
      <c r="E20" s="120"/>
      <c r="F20" s="120"/>
      <c r="G20" s="120"/>
      <c r="H20" s="120"/>
    </row>
    <row r="21" ht="42.75" customHeight="1" spans="1:14">
      <c r="A21" s="39" t="s">
        <v>31</v>
      </c>
      <c r="B21" s="39"/>
      <c r="C21" s="39"/>
      <c r="D21" s="39"/>
      <c r="E21" s="39"/>
      <c r="F21" s="39"/>
      <c r="G21" s="39"/>
      <c r="H21" s="39"/>
      <c r="L21" s="42"/>
      <c r="M21" s="42"/>
      <c r="N21" s="42"/>
    </row>
    <row r="22" ht="42.75" customHeight="1" spans="1:14">
      <c r="A22" s="39"/>
      <c r="B22" s="39"/>
      <c r="C22" s="39"/>
      <c r="D22" s="39"/>
      <c r="E22" s="39"/>
      <c r="F22" s="39"/>
      <c r="G22" s="39"/>
      <c r="H22" s="39"/>
      <c r="L22" s="42"/>
      <c r="M22" s="42"/>
      <c r="N22" s="42"/>
    </row>
    <row r="23" ht="42.75" customHeight="1" spans="1:14">
      <c r="A23" s="39"/>
      <c r="B23" s="39"/>
      <c r="C23" s="39"/>
      <c r="D23" s="39"/>
      <c r="E23" s="39"/>
      <c r="F23" s="39"/>
      <c r="G23" s="39"/>
      <c r="H23" s="39"/>
      <c r="L23" s="42"/>
      <c r="M23" s="42"/>
      <c r="N23" s="42"/>
    </row>
    <row r="24" ht="19.5" customHeight="1" spans="1:14">
      <c r="A24" s="39"/>
      <c r="B24" s="42" t="s">
        <v>32</v>
      </c>
      <c r="C24" s="42"/>
      <c r="D24" s="42"/>
      <c r="E24" s="42" t="s">
        <v>33</v>
      </c>
      <c r="F24" s="42"/>
      <c r="G24" s="42"/>
      <c r="H24" s="42"/>
      <c r="L24" s="42"/>
      <c r="M24" s="42"/>
      <c r="N24" s="42"/>
    </row>
    <row r="25" ht="15.75" customHeight="1" spans="1:14">
      <c r="A25" s="39"/>
      <c r="B25" s="42" t="s">
        <v>34</v>
      </c>
      <c r="C25" s="42"/>
      <c r="D25" s="42"/>
      <c r="E25" s="42" t="s">
        <v>35</v>
      </c>
      <c r="F25" s="42"/>
      <c r="G25" s="42"/>
      <c r="H25" s="42"/>
      <c r="L25" s="42"/>
      <c r="M25" s="42"/>
      <c r="N25" s="42"/>
    </row>
    <row r="26" ht="15.75" customHeight="1" spans="1:14">
      <c r="A26" s="39"/>
      <c r="B26" s="42" t="s">
        <v>36</v>
      </c>
      <c r="C26" s="42"/>
      <c r="D26" s="42"/>
      <c r="E26" s="42" t="s">
        <v>37</v>
      </c>
      <c r="F26" s="42"/>
      <c r="G26" s="42"/>
      <c r="H26" s="42"/>
      <c r="L26" s="42"/>
      <c r="M26" s="42"/>
      <c r="N26" s="42"/>
    </row>
    <row r="27" ht="15.75" customHeight="1" spans="1:14">
      <c r="A27" s="39"/>
      <c r="B27" s="42"/>
      <c r="C27" s="42"/>
      <c r="D27" s="42"/>
      <c r="E27" s="42"/>
      <c r="F27" s="42"/>
      <c r="G27" s="42"/>
      <c r="H27" s="42"/>
      <c r="L27" s="42"/>
      <c r="M27" s="42"/>
      <c r="N27" s="42"/>
    </row>
    <row r="28" ht="15.75" customHeight="1" spans="1:14">
      <c r="A28" s="39"/>
      <c r="B28" s="42"/>
      <c r="C28" s="42"/>
      <c r="D28" s="42"/>
      <c r="E28" s="42"/>
      <c r="F28" s="42"/>
      <c r="G28" s="42"/>
      <c r="H28" s="42"/>
      <c r="L28" s="42"/>
      <c r="M28" s="42"/>
      <c r="N28" s="42"/>
    </row>
    <row r="29" ht="31.5" customHeight="1" spans="1:14">
      <c r="A29" s="97" t="s">
        <v>38</v>
      </c>
      <c r="B29" s="97"/>
      <c r="C29" s="97"/>
      <c r="D29" s="97"/>
      <c r="E29" s="97"/>
      <c r="F29" s="97"/>
      <c r="G29" s="97"/>
      <c r="H29" s="97"/>
      <c r="L29" s="42"/>
      <c r="M29" s="42"/>
      <c r="N29" s="42"/>
    </row>
    <row r="30" ht="108.75" customHeight="1" spans="1:8">
      <c r="A30" s="39" t="s">
        <v>42</v>
      </c>
      <c r="B30" s="39"/>
      <c r="C30" s="39"/>
      <c r="D30" s="39"/>
      <c r="E30" s="39"/>
      <c r="F30" s="39"/>
      <c r="G30" s="39"/>
      <c r="H30" s="39"/>
    </row>
    <row r="31" ht="15.75" spans="1:8">
      <c r="A31" s="39"/>
      <c r="B31" s="39"/>
      <c r="C31" s="39"/>
      <c r="D31" s="39"/>
      <c r="E31" s="39"/>
      <c r="F31" s="39"/>
      <c r="G31" s="39"/>
      <c r="H31" s="39"/>
    </row>
    <row r="32" ht="33" customHeight="1" spans="1:8">
      <c r="A32" s="39"/>
      <c r="B32" s="98" t="s">
        <v>40</v>
      </c>
      <c r="C32" s="98"/>
      <c r="D32" s="98"/>
      <c r="E32" s="98"/>
      <c r="F32" s="98"/>
      <c r="G32" s="98"/>
      <c r="H32" s="98"/>
    </row>
    <row r="33" ht="33" customHeight="1" spans="1:8">
      <c r="A33" s="39"/>
      <c r="B33" s="98"/>
      <c r="C33" s="98"/>
      <c r="D33" s="98"/>
      <c r="E33" s="98"/>
      <c r="F33" s="98"/>
      <c r="G33" s="98"/>
      <c r="H33" s="98"/>
    </row>
    <row r="34" ht="33" customHeight="1" spans="1:9">
      <c r="A34" s="39" t="s">
        <v>31</v>
      </c>
      <c r="B34" s="39"/>
      <c r="C34" s="39"/>
      <c r="D34" s="39"/>
      <c r="E34" s="39"/>
      <c r="F34" s="39"/>
      <c r="G34" s="39"/>
      <c r="H34" s="39"/>
      <c r="I34" s="45"/>
    </row>
    <row r="35" ht="15.75" spans="1:8">
      <c r="A35" s="39"/>
      <c r="B35" s="42"/>
      <c r="C35" s="39"/>
      <c r="D35" s="39"/>
      <c r="E35" s="39"/>
      <c r="F35" s="42"/>
      <c r="G35" s="42"/>
      <c r="H35" s="39"/>
    </row>
    <row r="36" ht="15.75" spans="1:8">
      <c r="A36" s="39"/>
      <c r="B36" s="42"/>
      <c r="C36" s="39"/>
      <c r="D36" s="39"/>
      <c r="E36" s="39"/>
      <c r="F36" s="42"/>
      <c r="G36" s="42"/>
      <c r="H36" s="39"/>
    </row>
    <row r="37" ht="15.75" spans="1:8">
      <c r="A37" s="39"/>
      <c r="B37" s="39"/>
      <c r="C37" s="39"/>
      <c r="D37" s="39"/>
      <c r="E37" s="39"/>
      <c r="F37" s="39"/>
      <c r="G37" s="39"/>
      <c r="H37" s="39"/>
    </row>
    <row r="38" ht="16.5" customHeight="1" spans="1:8">
      <c r="A38" s="39"/>
      <c r="B38" s="44"/>
      <c r="C38" s="44"/>
      <c r="D38" s="44"/>
      <c r="E38" s="43"/>
      <c r="F38" s="42" t="s">
        <v>32</v>
      </c>
      <c r="G38" s="42"/>
      <c r="H38" s="42"/>
    </row>
    <row r="39" ht="16.5" customHeight="1" spans="1:8">
      <c r="A39" s="39"/>
      <c r="B39" s="44"/>
      <c r="C39" s="44"/>
      <c r="D39" s="44"/>
      <c r="E39" s="43"/>
      <c r="F39" s="42" t="s">
        <v>34</v>
      </c>
      <c r="G39" s="42"/>
      <c r="H39" s="42"/>
    </row>
    <row r="40" ht="16.5" customHeight="1" spans="1:8">
      <c r="A40" s="39"/>
      <c r="B40" s="44"/>
      <c r="C40" s="44"/>
      <c r="D40" s="44"/>
      <c r="E40" s="43"/>
      <c r="F40" s="42" t="s">
        <v>36</v>
      </c>
      <c r="G40" s="42"/>
      <c r="H40" s="42"/>
    </row>
    <row r="41" ht="15.75" spans="1:8">
      <c r="A41" s="39"/>
      <c r="B41" s="42"/>
      <c r="C41" s="39"/>
      <c r="D41" s="39"/>
      <c r="E41" s="42"/>
      <c r="F41" s="42"/>
      <c r="G41" s="42"/>
      <c r="H41" s="42"/>
    </row>
    <row r="42" ht="40.5" customHeight="1" spans="1:9">
      <c r="A42" s="39" t="s">
        <v>31</v>
      </c>
      <c r="B42" s="39"/>
      <c r="C42" s="39"/>
      <c r="D42" s="39"/>
      <c r="E42" s="39"/>
      <c r="F42" s="39"/>
      <c r="G42" s="39"/>
      <c r="H42" s="39"/>
      <c r="I42" s="45"/>
    </row>
    <row r="43" ht="15.75" spans="1:8">
      <c r="A43" s="44"/>
      <c r="B43" s="44"/>
      <c r="C43" s="44"/>
      <c r="D43" s="44"/>
      <c r="E43" s="44"/>
      <c r="F43" s="44"/>
      <c r="G43" s="44"/>
      <c r="H43" s="44"/>
    </row>
    <row r="44" ht="15.75" spans="1:8">
      <c r="A44" s="44"/>
      <c r="B44" s="44"/>
      <c r="C44" s="44"/>
      <c r="D44" s="44"/>
      <c r="E44" s="44"/>
      <c r="F44" s="44"/>
      <c r="G44" s="44"/>
      <c r="H44" s="44"/>
    </row>
    <row r="45" ht="15.75" spans="1:8">
      <c r="A45" s="44"/>
      <c r="B45" s="44"/>
      <c r="C45" s="44"/>
      <c r="D45" s="44"/>
      <c r="E45" s="44"/>
      <c r="F45" s="44"/>
      <c r="G45" s="44"/>
      <c r="H45" s="44"/>
    </row>
    <row r="46" ht="15.75" spans="1:8">
      <c r="A46" s="44"/>
      <c r="B46" s="44"/>
      <c r="C46" s="44"/>
      <c r="D46" s="44"/>
      <c r="E46" s="44"/>
      <c r="F46" s="42" t="s">
        <v>33</v>
      </c>
      <c r="G46" s="42"/>
      <c r="H46" s="42"/>
    </row>
    <row r="47" ht="15.75" spans="1:8">
      <c r="A47" s="44"/>
      <c r="B47" s="44"/>
      <c r="C47" s="44"/>
      <c r="D47" s="44"/>
      <c r="E47" s="44"/>
      <c r="F47" s="42" t="s">
        <v>35</v>
      </c>
      <c r="G47" s="42"/>
      <c r="H47" s="42"/>
    </row>
    <row r="48" ht="15.75" spans="1:8">
      <c r="A48" s="44"/>
      <c r="B48" s="44"/>
      <c r="C48" s="44"/>
      <c r="D48" s="44"/>
      <c r="E48" s="44"/>
      <c r="F48" s="42" t="s">
        <v>37</v>
      </c>
      <c r="G48" s="42"/>
      <c r="H48" s="42"/>
    </row>
  </sheetData>
  <mergeCells count="35">
    <mergeCell ref="A1:H1"/>
    <mergeCell ref="A2:H2"/>
    <mergeCell ref="A3:H3"/>
    <mergeCell ref="A11:E11"/>
    <mergeCell ref="A18:D18"/>
    <mergeCell ref="A19:D19"/>
    <mergeCell ref="A21:H21"/>
    <mergeCell ref="L21:N21"/>
    <mergeCell ref="B24:D24"/>
    <mergeCell ref="E24:H24"/>
    <mergeCell ref="B25:D25"/>
    <mergeCell ref="E25:H25"/>
    <mergeCell ref="B26:D26"/>
    <mergeCell ref="E26:H26"/>
    <mergeCell ref="L26:N26"/>
    <mergeCell ref="A29:H29"/>
    <mergeCell ref="L29:N29"/>
    <mergeCell ref="A30:H30"/>
    <mergeCell ref="B32:H32"/>
    <mergeCell ref="A34:H34"/>
    <mergeCell ref="F35:G35"/>
    <mergeCell ref="F38:H38"/>
    <mergeCell ref="F39:H39"/>
    <mergeCell ref="F40:H40"/>
    <mergeCell ref="A42:H42"/>
    <mergeCell ref="F46:H46"/>
    <mergeCell ref="F47:H47"/>
    <mergeCell ref="F48:H48"/>
    <mergeCell ref="A4:A5"/>
    <mergeCell ref="B4:B5"/>
    <mergeCell ref="C4:C5"/>
    <mergeCell ref="D4:D5"/>
    <mergeCell ref="E4:E5"/>
    <mergeCell ref="F4:F5"/>
    <mergeCell ref="H4:H5"/>
  </mergeCell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5"/>
  <sheetViews>
    <sheetView view="pageBreakPreview" zoomScaleNormal="100" workbookViewId="0">
      <selection activeCell="A7" sqref="$A7:$XFD7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25.5" customHeight="1" spans="1:8">
      <c r="A2" s="4" t="s">
        <v>135</v>
      </c>
      <c r="B2" s="5"/>
      <c r="C2" s="5"/>
      <c r="D2" s="5"/>
      <c r="E2" s="5"/>
      <c r="F2" s="5"/>
      <c r="G2" s="5"/>
      <c r="H2" s="6"/>
    </row>
    <row r="3" ht="40.5" customHeight="1" spans="1:8">
      <c r="A3" s="7" t="s">
        <v>141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8.7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1" customFormat="1" ht="18.75" customHeight="1" spans="1:8">
      <c r="A7" s="14">
        <v>1</v>
      </c>
      <c r="B7" s="15" t="s">
        <v>117</v>
      </c>
      <c r="C7" s="16" t="s">
        <v>113</v>
      </c>
      <c r="D7" s="16">
        <v>1</v>
      </c>
      <c r="E7" s="16">
        <v>5306</v>
      </c>
      <c r="F7" s="16">
        <f>E7*D7</f>
        <v>5306</v>
      </c>
      <c r="G7" s="16">
        <v>1072</v>
      </c>
      <c r="H7" s="16">
        <f>G7*D7</f>
        <v>1072</v>
      </c>
    </row>
    <row r="8" s="57" customFormat="1" ht="15.75" spans="1:8">
      <c r="A8" s="10">
        <v>1</v>
      </c>
      <c r="B8" s="59" t="s">
        <v>77</v>
      </c>
      <c r="C8" s="11" t="s">
        <v>53</v>
      </c>
      <c r="D8" s="11">
        <v>2</v>
      </c>
      <c r="E8" s="31">
        <v>3578</v>
      </c>
      <c r="F8" s="31">
        <f>D8*E8</f>
        <v>7156</v>
      </c>
      <c r="G8" s="31">
        <v>1072</v>
      </c>
      <c r="H8" s="31">
        <f>D8*G8</f>
        <v>2144</v>
      </c>
    </row>
    <row r="9" s="1" customFormat="1" ht="15.75" spans="1:8">
      <c r="A9" s="14">
        <v>2</v>
      </c>
      <c r="B9" s="15" t="s">
        <v>58</v>
      </c>
      <c r="C9" s="19" t="s">
        <v>13</v>
      </c>
      <c r="D9" s="17">
        <v>3</v>
      </c>
      <c r="E9" s="17">
        <v>1209</v>
      </c>
      <c r="F9" s="17">
        <f>D9*E9</f>
        <v>3627</v>
      </c>
      <c r="G9" s="17">
        <v>448</v>
      </c>
      <c r="H9" s="17">
        <f>D9*G9</f>
        <v>1344</v>
      </c>
    </row>
    <row r="10" s="1" customFormat="1" ht="15.75" spans="1:8">
      <c r="A10" s="14">
        <v>3</v>
      </c>
      <c r="B10" s="15" t="s">
        <v>57</v>
      </c>
      <c r="C10" s="18" t="s">
        <v>53</v>
      </c>
      <c r="D10" s="17">
        <v>12</v>
      </c>
      <c r="E10" s="17">
        <v>25</v>
      </c>
      <c r="F10" s="17">
        <f>D10*E10</f>
        <v>300</v>
      </c>
      <c r="G10" s="17">
        <v>0</v>
      </c>
      <c r="H10" s="17">
        <f>D10*G10</f>
        <v>0</v>
      </c>
    </row>
    <row r="11" s="1" customFormat="1" ht="31.5" spans="1:8">
      <c r="A11" s="14">
        <v>4</v>
      </c>
      <c r="B11" s="15" t="s">
        <v>86</v>
      </c>
      <c r="C11" s="18" t="s">
        <v>13</v>
      </c>
      <c r="D11" s="17">
        <v>4</v>
      </c>
      <c r="E11" s="17">
        <v>439</v>
      </c>
      <c r="F11" s="17">
        <f>D11*E11</f>
        <v>1756</v>
      </c>
      <c r="G11" s="17">
        <v>122</v>
      </c>
      <c r="H11" s="17">
        <f>D11*G11</f>
        <v>488</v>
      </c>
    </row>
    <row r="12" s="1" customFormat="1" ht="15.75" spans="1:8">
      <c r="A12" s="14">
        <v>5</v>
      </c>
      <c r="B12" s="15" t="s">
        <v>142</v>
      </c>
      <c r="C12" s="18" t="s">
        <v>20</v>
      </c>
      <c r="D12" s="20">
        <v>0.45</v>
      </c>
      <c r="E12" s="17">
        <v>61515</v>
      </c>
      <c r="F12" s="17">
        <f>D12*E12</f>
        <v>27681.75</v>
      </c>
      <c r="G12" s="17">
        <v>3299</v>
      </c>
      <c r="H12" s="17">
        <f>D12*G12</f>
        <v>1484.55</v>
      </c>
    </row>
    <row r="13" ht="23.45" customHeight="1" spans="1:8">
      <c r="A13" s="21"/>
      <c r="B13" s="22" t="s">
        <v>60</v>
      </c>
      <c r="C13" s="23"/>
      <c r="D13" s="23"/>
      <c r="E13" s="24"/>
      <c r="F13" s="25">
        <f>SUM(F7:F12)</f>
        <v>45826.75</v>
      </c>
      <c r="G13" s="26"/>
      <c r="H13" s="25">
        <f>SUM(H7:H12)</f>
        <v>6532.55</v>
      </c>
    </row>
    <row r="14" ht="15.75" spans="1:8">
      <c r="A14" s="27">
        <v>1</v>
      </c>
      <c r="B14" s="28" t="s">
        <v>24</v>
      </c>
      <c r="C14" s="27"/>
      <c r="D14" s="29"/>
      <c r="E14" s="30"/>
      <c r="F14" s="31">
        <f>F13</f>
        <v>45826.75</v>
      </c>
      <c r="G14" s="30"/>
      <c r="H14" s="32"/>
    </row>
    <row r="15" ht="15.75" spans="1:8">
      <c r="A15" s="27">
        <v>2</v>
      </c>
      <c r="B15" s="28" t="s">
        <v>25</v>
      </c>
      <c r="C15" s="27"/>
      <c r="D15" s="29"/>
      <c r="E15" s="30"/>
      <c r="F15" s="31">
        <f>H13</f>
        <v>6532.55</v>
      </c>
      <c r="G15" s="30"/>
      <c r="H15" s="30"/>
    </row>
    <row r="16" ht="15.75" spans="1:8">
      <c r="A16" s="27">
        <v>3</v>
      </c>
      <c r="B16" s="28" t="s">
        <v>26</v>
      </c>
      <c r="C16" s="27"/>
      <c r="D16" s="29"/>
      <c r="E16" s="30"/>
      <c r="F16" s="31">
        <f>F15*30%</f>
        <v>1959.765</v>
      </c>
      <c r="G16" s="30"/>
      <c r="H16" s="30"/>
    </row>
    <row r="17" ht="31.5" spans="1:8">
      <c r="A17" s="27">
        <v>4</v>
      </c>
      <c r="B17" s="28" t="s">
        <v>61</v>
      </c>
      <c r="C17" s="27"/>
      <c r="D17" s="29"/>
      <c r="E17" s="30"/>
      <c r="F17" s="31">
        <f>SUM(F14+F15+F16)*2%</f>
        <v>1086.3813</v>
      </c>
      <c r="G17" s="30"/>
      <c r="H17" s="30"/>
    </row>
    <row r="18" ht="32.25" customHeight="1" spans="1:8">
      <c r="A18" s="27">
        <v>5</v>
      </c>
      <c r="B18" s="28" t="s">
        <v>28</v>
      </c>
      <c r="C18" s="27"/>
      <c r="D18" s="29"/>
      <c r="E18" s="30"/>
      <c r="F18" s="31">
        <f>SUM(F15:F16)*20%</f>
        <v>1698.463</v>
      </c>
      <c r="G18" s="30"/>
      <c r="H18" s="30"/>
    </row>
    <row r="19" ht="26.45" customHeight="1" spans="1:8">
      <c r="A19" s="33" t="s">
        <v>23</v>
      </c>
      <c r="B19" s="34"/>
      <c r="C19" s="34"/>
      <c r="D19" s="34"/>
      <c r="E19" s="35"/>
      <c r="F19" s="36">
        <f>SUM(F14:F18)</f>
        <v>57103.9093</v>
      </c>
      <c r="G19" s="32"/>
      <c r="H19" s="30"/>
    </row>
    <row r="20" ht="36.75" customHeight="1" spans="1:9">
      <c r="A20" s="37" t="s">
        <v>87</v>
      </c>
      <c r="B20" s="37"/>
      <c r="C20" s="37"/>
      <c r="D20" s="37"/>
      <c r="E20" s="37"/>
      <c r="F20" s="37"/>
      <c r="G20" s="37"/>
      <c r="H20" s="37"/>
      <c r="I20" s="45"/>
    </row>
    <row r="21" ht="63" customHeight="1" spans="1:20">
      <c r="A21" s="38" t="s">
        <v>143</v>
      </c>
      <c r="B21" s="37"/>
      <c r="C21" s="37"/>
      <c r="D21" s="37"/>
      <c r="E21" s="37"/>
      <c r="F21" s="37"/>
      <c r="G21" s="37"/>
      <c r="H21" s="37"/>
      <c r="T21" s="46"/>
    </row>
    <row r="22" ht="64.5" customHeight="1" spans="1:8">
      <c r="A22" s="39"/>
      <c r="B22" s="39"/>
      <c r="C22" s="39"/>
      <c r="D22" s="39"/>
      <c r="E22" s="39"/>
      <c r="F22" s="39"/>
      <c r="G22" s="39"/>
      <c r="H22" s="39"/>
    </row>
    <row r="23" ht="15.75" spans="1:8">
      <c r="A23" s="39"/>
      <c r="B23" s="39" t="s">
        <v>107</v>
      </c>
      <c r="C23" s="39"/>
      <c r="D23" s="39"/>
      <c r="E23" s="39" t="s">
        <v>33</v>
      </c>
      <c r="F23" s="39"/>
      <c r="G23" s="39"/>
      <c r="H23" s="39"/>
    </row>
    <row r="24" ht="15.75" spans="1:8">
      <c r="A24" s="39"/>
      <c r="B24" s="39" t="s">
        <v>63</v>
      </c>
      <c r="C24" s="39"/>
      <c r="D24" s="39"/>
      <c r="E24" s="39" t="s">
        <v>64</v>
      </c>
      <c r="F24" s="39"/>
      <c r="G24" s="39"/>
      <c r="H24" s="39"/>
    </row>
    <row r="25" ht="15.75" spans="1:8">
      <c r="A25" s="39"/>
      <c r="B25" s="40" t="s">
        <v>37</v>
      </c>
      <c r="C25" s="40"/>
      <c r="D25" s="40"/>
      <c r="E25" s="39" t="s">
        <v>37</v>
      </c>
      <c r="F25" s="39"/>
      <c r="G25" s="39"/>
      <c r="H25" s="39"/>
    </row>
    <row r="26" ht="15.75" spans="1:8">
      <c r="A26" s="39"/>
      <c r="B26" s="39"/>
      <c r="C26" s="39"/>
      <c r="D26" s="39"/>
      <c r="E26" s="41"/>
      <c r="F26" s="39"/>
      <c r="G26" s="39"/>
      <c r="H26" s="39"/>
    </row>
    <row r="27" ht="15.75" spans="1:8">
      <c r="A27" s="39"/>
      <c r="B27" s="42"/>
      <c r="C27" s="42"/>
      <c r="D27" s="42"/>
      <c r="E27" s="43"/>
      <c r="F27" s="42"/>
      <c r="G27" s="42"/>
      <c r="H27" s="42"/>
    </row>
    <row r="28" ht="15.75" spans="1:8">
      <c r="A28" s="39"/>
      <c r="B28" s="42"/>
      <c r="C28" s="39"/>
      <c r="D28" s="39"/>
      <c r="E28" s="42"/>
      <c r="F28" s="42"/>
      <c r="G28" s="42"/>
      <c r="H28" s="42"/>
    </row>
    <row r="29" ht="33.75" customHeight="1" spans="1:9">
      <c r="A29" s="39"/>
      <c r="B29" s="39"/>
      <c r="C29" s="39"/>
      <c r="D29" s="39"/>
      <c r="E29" s="39"/>
      <c r="F29" s="39"/>
      <c r="G29" s="39"/>
      <c r="H29" s="39"/>
      <c r="I29" s="45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8" customHeight="1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  <row r="35" ht="15.75" spans="1:5">
      <c r="A35" s="44"/>
      <c r="B35" s="44"/>
      <c r="C35" s="44"/>
      <c r="D35" s="44"/>
      <c r="E35" s="44"/>
    </row>
  </sheetData>
  <mergeCells count="26">
    <mergeCell ref="A1:H1"/>
    <mergeCell ref="A2:H2"/>
    <mergeCell ref="A3:H3"/>
    <mergeCell ref="E4:H4"/>
    <mergeCell ref="E5:F5"/>
    <mergeCell ref="G5:H5"/>
    <mergeCell ref="B13:E13"/>
    <mergeCell ref="A19:E19"/>
    <mergeCell ref="A20:H20"/>
    <mergeCell ref="A21:H21"/>
    <mergeCell ref="A22:H22"/>
    <mergeCell ref="B23:D23"/>
    <mergeCell ref="E23:H23"/>
    <mergeCell ref="B24:D24"/>
    <mergeCell ref="E24:H24"/>
    <mergeCell ref="B25:D25"/>
    <mergeCell ref="E25:H25"/>
    <mergeCell ref="B26:D26"/>
    <mergeCell ref="F26:H26"/>
    <mergeCell ref="B27:D27"/>
    <mergeCell ref="F27:H27"/>
    <mergeCell ref="A29:H29"/>
    <mergeCell ref="A4:A6"/>
    <mergeCell ref="B4:B6"/>
    <mergeCell ref="C4:C6"/>
    <mergeCell ref="D4:D6"/>
  </mergeCells>
  <pageMargins left="0.33" right="0.23" top="0.33" bottom="0.52" header="0.3" footer="0.3"/>
  <pageSetup paperSize="1" scale="88" orientation="portrait"/>
  <headerFooter/>
  <rowBreaks count="1" manualBreakCount="1">
    <brk id="26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37889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228600</xdr:colOff>
                <xdr:row>1</xdr:row>
                <xdr:rowOff>95250</xdr:rowOff>
              </to>
            </anchor>
          </objectPr>
        </oleObject>
      </mc:Choice>
      <mc:Fallback>
        <oleObject shapeId="37889" progId="Word.Picture.8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view="pageBreakPreview" zoomScaleNormal="100" workbookViewId="0">
      <selection activeCell="A6" sqref="$A6:$XFD6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25.5" customHeight="1" spans="1:8">
      <c r="A2" s="4" t="s">
        <v>135</v>
      </c>
      <c r="B2" s="5"/>
      <c r="C2" s="5"/>
      <c r="D2" s="5"/>
      <c r="E2" s="5"/>
      <c r="F2" s="5"/>
      <c r="G2" s="5"/>
      <c r="H2" s="6"/>
    </row>
    <row r="3" ht="44" customHeight="1" spans="1:8">
      <c r="A3" s="7" t="s">
        <v>144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54" t="s">
        <v>124</v>
      </c>
      <c r="F4" s="54"/>
      <c r="G4" s="54"/>
      <c r="H4" s="54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47" customFormat="1" ht="15.75" spans="1:8">
      <c r="A6" s="48">
        <v>1</v>
      </c>
      <c r="B6" s="49" t="s">
        <v>77</v>
      </c>
      <c r="C6" s="55" t="s">
        <v>53</v>
      </c>
      <c r="D6" s="55">
        <v>1</v>
      </c>
      <c r="E6" s="51">
        <v>3578</v>
      </c>
      <c r="F6" s="51">
        <f t="shared" ref="F6:F10" si="0">D6*E6</f>
        <v>3578</v>
      </c>
      <c r="G6" s="51">
        <v>1072</v>
      </c>
      <c r="H6" s="51">
        <f t="shared" ref="H6:H10" si="1">D6*G6</f>
        <v>1072</v>
      </c>
    </row>
    <row r="7" s="47" customFormat="1" ht="15.75" spans="1:8">
      <c r="A7" s="48">
        <v>2</v>
      </c>
      <c r="B7" s="49" t="s">
        <v>58</v>
      </c>
      <c r="C7" s="52" t="s">
        <v>13</v>
      </c>
      <c r="D7" s="51">
        <v>1</v>
      </c>
      <c r="E7" s="51">
        <v>1209</v>
      </c>
      <c r="F7" s="51">
        <f t="shared" si="0"/>
        <v>1209</v>
      </c>
      <c r="G7" s="51">
        <v>448</v>
      </c>
      <c r="H7" s="51">
        <f t="shared" si="1"/>
        <v>448</v>
      </c>
    </row>
    <row r="8" s="47" customFormat="1" ht="15.75" spans="1:8">
      <c r="A8" s="48">
        <v>3</v>
      </c>
      <c r="B8" s="49" t="s">
        <v>57</v>
      </c>
      <c r="C8" s="50" t="s">
        <v>53</v>
      </c>
      <c r="D8" s="51">
        <v>6</v>
      </c>
      <c r="E8" s="51">
        <v>25</v>
      </c>
      <c r="F8" s="51">
        <f t="shared" si="0"/>
        <v>150</v>
      </c>
      <c r="G8" s="51">
        <v>0</v>
      </c>
      <c r="H8" s="51">
        <f t="shared" si="1"/>
        <v>0</v>
      </c>
    </row>
    <row r="9" s="47" customFormat="1" ht="31.5" spans="1:8">
      <c r="A9" s="48">
        <v>4</v>
      </c>
      <c r="B9" s="49" t="s">
        <v>86</v>
      </c>
      <c r="C9" s="50" t="s">
        <v>13</v>
      </c>
      <c r="D9" s="51">
        <v>1</v>
      </c>
      <c r="E9" s="51">
        <v>439</v>
      </c>
      <c r="F9" s="51">
        <f t="shared" si="0"/>
        <v>439</v>
      </c>
      <c r="G9" s="51">
        <v>122</v>
      </c>
      <c r="H9" s="51">
        <f t="shared" si="1"/>
        <v>122</v>
      </c>
    </row>
    <row r="10" s="47" customFormat="1" ht="15.75" spans="1:8">
      <c r="A10" s="48">
        <v>5</v>
      </c>
      <c r="B10" s="49" t="s">
        <v>142</v>
      </c>
      <c r="C10" s="50" t="s">
        <v>20</v>
      </c>
      <c r="D10" s="56">
        <v>0.09</v>
      </c>
      <c r="E10" s="51">
        <v>61515</v>
      </c>
      <c r="F10" s="51">
        <f t="shared" si="0"/>
        <v>5536.35</v>
      </c>
      <c r="G10" s="51">
        <v>3299</v>
      </c>
      <c r="H10" s="51">
        <f t="shared" si="1"/>
        <v>296.91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10912.35</v>
      </c>
      <c r="G11" s="26"/>
      <c r="H11" s="25">
        <f>SUM(H6:H10)</f>
        <v>1938.91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10912.35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1938.91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581.673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268.65866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504.1166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14205.70826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63" customHeight="1" spans="1:20">
      <c r="A19" s="38" t="s">
        <v>145</v>
      </c>
      <c r="B19" s="37"/>
      <c r="C19" s="37"/>
      <c r="D19" s="37"/>
      <c r="E19" s="37"/>
      <c r="F19" s="37"/>
      <c r="G19" s="37"/>
      <c r="H19" s="37"/>
      <c r="T19" s="46"/>
    </row>
    <row r="20" ht="309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107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37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0961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228600</xdr:colOff>
                <xdr:row>1</xdr:row>
                <xdr:rowOff>95250</xdr:rowOff>
              </to>
            </anchor>
          </objectPr>
        </oleObject>
      </mc:Choice>
      <mc:Fallback>
        <oleObject shapeId="40961" progId="Word.Picture.8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view="pageBreakPreview" zoomScaleNormal="100" workbookViewId="0">
      <selection activeCell="A3" sqref="A3:H3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26" customHeight="1" spans="1:8">
      <c r="A2" s="4" t="s">
        <v>146</v>
      </c>
      <c r="B2" s="5"/>
      <c r="C2" s="5"/>
      <c r="D2" s="5"/>
      <c r="E2" s="5"/>
      <c r="F2" s="5"/>
      <c r="G2" s="5"/>
      <c r="H2" s="6"/>
    </row>
    <row r="3" ht="40.5" customHeight="1" spans="1:8">
      <c r="A3" s="7" t="s">
        <v>147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47" customFormat="1" ht="15.75" spans="1:8">
      <c r="A6" s="48">
        <v>1</v>
      </c>
      <c r="B6" s="49" t="s">
        <v>57</v>
      </c>
      <c r="C6" s="50" t="s">
        <v>53</v>
      </c>
      <c r="D6" s="51">
        <v>6</v>
      </c>
      <c r="E6" s="51">
        <v>25</v>
      </c>
      <c r="F6" s="51">
        <f>D6*E6</f>
        <v>150</v>
      </c>
      <c r="G6" s="51">
        <v>0</v>
      </c>
      <c r="H6" s="51">
        <f>D6*G6</f>
        <v>0</v>
      </c>
    </row>
    <row r="7" s="47" customFormat="1" ht="15.75" spans="1:8">
      <c r="A7" s="48">
        <v>2</v>
      </c>
      <c r="B7" s="49" t="s">
        <v>58</v>
      </c>
      <c r="C7" s="52" t="s">
        <v>13</v>
      </c>
      <c r="D7" s="51">
        <v>1</v>
      </c>
      <c r="E7" s="51">
        <v>1209</v>
      </c>
      <c r="F7" s="51">
        <f>D7*E7</f>
        <v>1209</v>
      </c>
      <c r="G7" s="51">
        <v>448</v>
      </c>
      <c r="H7" s="51">
        <f>D7*G7</f>
        <v>448</v>
      </c>
    </row>
    <row r="8" s="47" customFormat="1" ht="31.5" spans="1:8">
      <c r="A8" s="48">
        <v>3</v>
      </c>
      <c r="B8" s="49" t="s">
        <v>78</v>
      </c>
      <c r="C8" s="52" t="s">
        <v>53</v>
      </c>
      <c r="D8" s="51">
        <v>6</v>
      </c>
      <c r="E8" s="51">
        <v>65</v>
      </c>
      <c r="F8" s="51">
        <f>D8*E8</f>
        <v>390</v>
      </c>
      <c r="G8" s="51">
        <v>0</v>
      </c>
      <c r="H8" s="51">
        <f>D8*G8</f>
        <v>0</v>
      </c>
    </row>
    <row r="9" s="47" customFormat="1" ht="31.5" spans="1:8">
      <c r="A9" s="48">
        <v>4</v>
      </c>
      <c r="B9" s="49" t="s">
        <v>86</v>
      </c>
      <c r="C9" s="50" t="s">
        <v>13</v>
      </c>
      <c r="D9" s="51">
        <v>4</v>
      </c>
      <c r="E9" s="51">
        <v>439</v>
      </c>
      <c r="F9" s="51">
        <f>D9*E9</f>
        <v>1756</v>
      </c>
      <c r="G9" s="51">
        <v>122</v>
      </c>
      <c r="H9" s="51">
        <f>D9*G9</f>
        <v>488</v>
      </c>
    </row>
    <row r="10" s="47" customFormat="1" ht="15.75" spans="1:8">
      <c r="A10" s="48">
        <v>5</v>
      </c>
      <c r="B10" s="49" t="s">
        <v>142</v>
      </c>
      <c r="C10" s="50" t="s">
        <v>20</v>
      </c>
      <c r="D10" s="53">
        <v>0.27</v>
      </c>
      <c r="E10" s="51">
        <v>61515</v>
      </c>
      <c r="F10" s="51">
        <f>D10*E10</f>
        <v>16609.05</v>
      </c>
      <c r="G10" s="51">
        <v>3299</v>
      </c>
      <c r="H10" s="51">
        <f>D10*G10</f>
        <v>890.73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20114.05</v>
      </c>
      <c r="G11" s="26"/>
      <c r="H11" s="25">
        <f>SUM(H6:H10)</f>
        <v>1826.73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20114.05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1826.73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548.019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449.77598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474.9498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23413.52478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48" customHeight="1" spans="1:20">
      <c r="A19" s="38" t="s">
        <v>148</v>
      </c>
      <c r="B19" s="37"/>
      <c r="C19" s="37"/>
      <c r="D19" s="37"/>
      <c r="E19" s="37"/>
      <c r="F19" s="37"/>
      <c r="G19" s="37"/>
      <c r="H19" s="37"/>
      <c r="T19" s="46"/>
    </row>
    <row r="20" ht="309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149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1985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228600</xdr:colOff>
                <xdr:row>1</xdr:row>
                <xdr:rowOff>95250</xdr:rowOff>
              </to>
            </anchor>
          </objectPr>
        </oleObject>
      </mc:Choice>
      <mc:Fallback>
        <oleObject shapeId="41985" progId="Word.Picture.8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view="pageBreakPreview" zoomScaleNormal="100" workbookViewId="0">
      <selection activeCell="G11" sqref="G11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26" customHeight="1" spans="1:8">
      <c r="A2" s="4" t="s">
        <v>146</v>
      </c>
      <c r="B2" s="5"/>
      <c r="C2" s="5"/>
      <c r="D2" s="5"/>
      <c r="E2" s="5"/>
      <c r="F2" s="5"/>
      <c r="G2" s="5"/>
      <c r="H2" s="6"/>
    </row>
    <row r="3" ht="40.5" customHeight="1" spans="1:8">
      <c r="A3" s="7" t="s">
        <v>150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47" customFormat="1" ht="15.75" spans="1:8">
      <c r="A6" s="48">
        <v>1</v>
      </c>
      <c r="B6" s="49" t="s">
        <v>57</v>
      </c>
      <c r="C6" s="50" t="s">
        <v>53</v>
      </c>
      <c r="D6" s="51">
        <v>6</v>
      </c>
      <c r="E6" s="51">
        <v>25</v>
      </c>
      <c r="F6" s="51">
        <f t="shared" ref="F6:F10" si="0">D6*E6</f>
        <v>150</v>
      </c>
      <c r="G6" s="51">
        <v>0</v>
      </c>
      <c r="H6" s="51">
        <f t="shared" ref="H6:H10" si="1">D6*G6</f>
        <v>0</v>
      </c>
    </row>
    <row r="7" s="47" customFormat="1" ht="15.75" spans="1:8">
      <c r="A7" s="48">
        <v>2</v>
      </c>
      <c r="B7" s="49" t="s">
        <v>58</v>
      </c>
      <c r="C7" s="52" t="s">
        <v>13</v>
      </c>
      <c r="D7" s="51">
        <v>1</v>
      </c>
      <c r="E7" s="51">
        <v>1209</v>
      </c>
      <c r="F7" s="51">
        <f t="shared" si="0"/>
        <v>1209</v>
      </c>
      <c r="G7" s="51">
        <v>448</v>
      </c>
      <c r="H7" s="51">
        <f t="shared" si="1"/>
        <v>448</v>
      </c>
    </row>
    <row r="8" s="47" customFormat="1" ht="31.5" spans="1:8">
      <c r="A8" s="48">
        <v>3</v>
      </c>
      <c r="B8" s="49" t="s">
        <v>78</v>
      </c>
      <c r="C8" s="52" t="s">
        <v>53</v>
      </c>
      <c r="D8" s="51">
        <v>6</v>
      </c>
      <c r="E8" s="51">
        <v>65</v>
      </c>
      <c r="F8" s="51">
        <f t="shared" si="0"/>
        <v>390</v>
      </c>
      <c r="G8" s="51">
        <v>0</v>
      </c>
      <c r="H8" s="51">
        <f t="shared" si="1"/>
        <v>0</v>
      </c>
    </row>
    <row r="9" s="47" customFormat="1" ht="31.5" spans="1:8">
      <c r="A9" s="48">
        <v>4</v>
      </c>
      <c r="B9" s="49" t="s">
        <v>86</v>
      </c>
      <c r="C9" s="50" t="s">
        <v>13</v>
      </c>
      <c r="D9" s="51">
        <v>4</v>
      </c>
      <c r="E9" s="51">
        <v>439</v>
      </c>
      <c r="F9" s="51">
        <f t="shared" si="0"/>
        <v>1756</v>
      </c>
      <c r="G9" s="51">
        <v>122</v>
      </c>
      <c r="H9" s="51">
        <f t="shared" si="1"/>
        <v>488</v>
      </c>
    </row>
    <row r="10" s="47" customFormat="1" ht="15.75" spans="1:8">
      <c r="A10" s="48">
        <v>5</v>
      </c>
      <c r="B10" s="49" t="s">
        <v>142</v>
      </c>
      <c r="C10" s="50" t="s">
        <v>20</v>
      </c>
      <c r="D10" s="53">
        <v>0.27</v>
      </c>
      <c r="E10" s="51">
        <v>61515</v>
      </c>
      <c r="F10" s="51">
        <f t="shared" si="0"/>
        <v>16609.05</v>
      </c>
      <c r="G10" s="51">
        <v>3299</v>
      </c>
      <c r="H10" s="51">
        <f t="shared" si="1"/>
        <v>890.73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20114.05</v>
      </c>
      <c r="G11" s="26"/>
      <c r="H11" s="25">
        <f>SUM(H6:H10)</f>
        <v>1826.73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20114.05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1826.73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548.019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449.77598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474.9498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23413.52478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48" customHeight="1" spans="1:20">
      <c r="A19" s="38" t="s">
        <v>148</v>
      </c>
      <c r="B19" s="37"/>
      <c r="C19" s="37"/>
      <c r="D19" s="37"/>
      <c r="E19" s="37"/>
      <c r="F19" s="37"/>
      <c r="G19" s="37"/>
      <c r="H19" s="37"/>
      <c r="T19" s="46"/>
    </row>
    <row r="20" ht="309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149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3009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228600</xdr:colOff>
                <xdr:row>1</xdr:row>
                <xdr:rowOff>95250</xdr:rowOff>
              </to>
            </anchor>
          </objectPr>
        </oleObject>
      </mc:Choice>
      <mc:Fallback>
        <oleObject shapeId="43009" progId="Word.Picture.8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view="pageBreakPreview" zoomScaleNormal="100" workbookViewId="0">
      <selection activeCell="A20" sqref="A20:H20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151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152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77</v>
      </c>
      <c r="C6" s="16" t="s">
        <v>53</v>
      </c>
      <c r="D6" s="16">
        <v>1</v>
      </c>
      <c r="E6" s="17">
        <v>3578</v>
      </c>
      <c r="F6" s="17">
        <f>D6*E6</f>
        <v>3578</v>
      </c>
      <c r="G6" s="17">
        <v>1072</v>
      </c>
      <c r="H6" s="17">
        <f>D6*G6</f>
        <v>1072</v>
      </c>
    </row>
    <row r="7" s="1" customFormat="1" ht="15.75" spans="1:8">
      <c r="A7" s="14">
        <v>2</v>
      </c>
      <c r="B7" s="15" t="s">
        <v>57</v>
      </c>
      <c r="C7" s="18" t="s">
        <v>53</v>
      </c>
      <c r="D7" s="17">
        <v>6</v>
      </c>
      <c r="E7" s="17">
        <v>25</v>
      </c>
      <c r="F7" s="17">
        <f>D7*E7</f>
        <v>150</v>
      </c>
      <c r="G7" s="17">
        <v>0</v>
      </c>
      <c r="H7" s="17">
        <f>D7*G7</f>
        <v>0</v>
      </c>
    </row>
    <row r="8" s="1" customFormat="1" ht="15.75" spans="1:8">
      <c r="A8" s="14">
        <v>3</v>
      </c>
      <c r="B8" s="15" t="s">
        <v>58</v>
      </c>
      <c r="C8" s="19" t="s">
        <v>13</v>
      </c>
      <c r="D8" s="17">
        <v>2</v>
      </c>
      <c r="E8" s="17">
        <v>1209</v>
      </c>
      <c r="F8" s="17">
        <f>D8*E8</f>
        <v>2418</v>
      </c>
      <c r="G8" s="17">
        <v>448</v>
      </c>
      <c r="H8" s="17">
        <f>D8*G8</f>
        <v>896</v>
      </c>
    </row>
    <row r="9" s="1" customFormat="1" ht="31.5" spans="1:8">
      <c r="A9" s="14">
        <v>4</v>
      </c>
      <c r="B9" s="15" t="s">
        <v>86</v>
      </c>
      <c r="C9" s="18" t="s">
        <v>13</v>
      </c>
      <c r="D9" s="17">
        <v>2</v>
      </c>
      <c r="E9" s="17">
        <v>439</v>
      </c>
      <c r="F9" s="17">
        <f>D9*E9</f>
        <v>878</v>
      </c>
      <c r="G9" s="17">
        <v>122</v>
      </c>
      <c r="H9" s="17">
        <f>D9*G9</f>
        <v>244</v>
      </c>
    </row>
    <row r="10" s="1" customFormat="1" ht="15.75" spans="1:8">
      <c r="A10" s="14">
        <v>5</v>
      </c>
      <c r="B10" s="15" t="s">
        <v>142</v>
      </c>
      <c r="C10" s="18" t="s">
        <v>20</v>
      </c>
      <c r="D10" s="20">
        <v>0.09</v>
      </c>
      <c r="E10" s="17">
        <v>61515</v>
      </c>
      <c r="F10" s="17">
        <f>D10*E10</f>
        <v>5536.35</v>
      </c>
      <c r="G10" s="17">
        <v>3299</v>
      </c>
      <c r="H10" s="17">
        <f>D10*G10</f>
        <v>296.91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12560.35</v>
      </c>
      <c r="G11" s="26"/>
      <c r="H11" s="25">
        <f>SUM(H6:H10)</f>
        <v>2508.91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12560.35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2508.91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752.673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316.43866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652.3166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16790.68826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48" customHeight="1" spans="1:20">
      <c r="A19" s="38" t="s">
        <v>153</v>
      </c>
      <c r="B19" s="37"/>
      <c r="C19" s="37"/>
      <c r="D19" s="37"/>
      <c r="E19" s="37"/>
      <c r="F19" s="37"/>
      <c r="G19" s="37"/>
      <c r="H19" s="37"/>
      <c r="T19" s="46"/>
    </row>
    <row r="20" ht="300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149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4033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4033" progId="Word.Picture.8" r:id="rId3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view="pageBreakPreview" zoomScaleNormal="100" workbookViewId="0">
      <selection activeCell="B8" sqref="B8:H8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155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77</v>
      </c>
      <c r="C6" s="16" t="s">
        <v>53</v>
      </c>
      <c r="D6" s="16">
        <v>1</v>
      </c>
      <c r="E6" s="17">
        <v>3578</v>
      </c>
      <c r="F6" s="17">
        <f t="shared" ref="F6:F10" si="0">D6*E6</f>
        <v>3578</v>
      </c>
      <c r="G6" s="17">
        <v>1072</v>
      </c>
      <c r="H6" s="17">
        <f t="shared" ref="H6:H10" si="1">D6*G6</f>
        <v>1072</v>
      </c>
    </row>
    <row r="7" s="1" customFormat="1" ht="15.75" spans="1:8">
      <c r="A7" s="14">
        <v>2</v>
      </c>
      <c r="B7" s="15" t="s">
        <v>57</v>
      </c>
      <c r="C7" s="18" t="s">
        <v>53</v>
      </c>
      <c r="D7" s="17">
        <v>6</v>
      </c>
      <c r="E7" s="17">
        <v>25</v>
      </c>
      <c r="F7" s="17">
        <f t="shared" si="0"/>
        <v>150</v>
      </c>
      <c r="G7" s="17">
        <v>0</v>
      </c>
      <c r="H7" s="17">
        <f t="shared" si="1"/>
        <v>0</v>
      </c>
    </row>
    <row r="8" s="1" customFormat="1" ht="15.75" spans="1:8">
      <c r="A8" s="14">
        <v>3</v>
      </c>
      <c r="B8" s="15" t="s">
        <v>58</v>
      </c>
      <c r="C8" s="19" t="s">
        <v>13</v>
      </c>
      <c r="D8" s="17">
        <v>1</v>
      </c>
      <c r="E8" s="17">
        <v>1209</v>
      </c>
      <c r="F8" s="17">
        <f t="shared" si="0"/>
        <v>1209</v>
      </c>
      <c r="G8" s="17">
        <v>448</v>
      </c>
      <c r="H8" s="17">
        <f t="shared" si="1"/>
        <v>448</v>
      </c>
    </row>
    <row r="9" s="1" customFormat="1" ht="31.5" spans="1:8">
      <c r="A9" s="14">
        <v>4</v>
      </c>
      <c r="B9" s="15" t="s">
        <v>86</v>
      </c>
      <c r="C9" s="18" t="s">
        <v>13</v>
      </c>
      <c r="D9" s="17">
        <v>1</v>
      </c>
      <c r="E9" s="17">
        <v>439</v>
      </c>
      <c r="F9" s="17">
        <f t="shared" si="0"/>
        <v>439</v>
      </c>
      <c r="G9" s="17">
        <v>122</v>
      </c>
      <c r="H9" s="17">
        <f t="shared" si="1"/>
        <v>122</v>
      </c>
    </row>
    <row r="10" s="1" customFormat="1" ht="15.75" spans="1:8">
      <c r="A10" s="14">
        <v>5</v>
      </c>
      <c r="B10" s="15" t="s">
        <v>142</v>
      </c>
      <c r="C10" s="18" t="s">
        <v>20</v>
      </c>
      <c r="D10" s="20">
        <v>0.09</v>
      </c>
      <c r="E10" s="17">
        <v>61515</v>
      </c>
      <c r="F10" s="17">
        <f t="shared" si="0"/>
        <v>5536.35</v>
      </c>
      <c r="G10" s="17">
        <v>3299</v>
      </c>
      <c r="H10" s="17">
        <f t="shared" si="1"/>
        <v>296.91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10912.35</v>
      </c>
      <c r="G11" s="26"/>
      <c r="H11" s="25">
        <f>SUM(H6:H10)</f>
        <v>1938.91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10912.35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1938.91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581.673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268.65866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504.1166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14205.70826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48" customHeight="1" spans="1:20">
      <c r="A19" s="38" t="s">
        <v>156</v>
      </c>
      <c r="B19" s="37"/>
      <c r="C19" s="37"/>
      <c r="D19" s="37"/>
      <c r="E19" s="37"/>
      <c r="F19" s="37"/>
      <c r="G19" s="37"/>
      <c r="H19" s="37"/>
      <c r="T19" s="46"/>
    </row>
    <row r="20" ht="300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65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5057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5057" progId="Word.Picture.8" r:id="rId3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2"/>
  <sheetViews>
    <sheetView view="pageBreakPreview" zoomScaleNormal="100" workbookViewId="0">
      <selection activeCell="B6" sqref="B6:H6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157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57</v>
      </c>
      <c r="C6" s="18" t="s">
        <v>53</v>
      </c>
      <c r="D6" s="17">
        <v>6</v>
      </c>
      <c r="E6" s="17">
        <v>25</v>
      </c>
      <c r="F6" s="17">
        <f t="shared" ref="F6:F9" si="0">D6*E6</f>
        <v>150</v>
      </c>
      <c r="G6" s="17">
        <v>0</v>
      </c>
      <c r="H6" s="17">
        <f t="shared" ref="H6:H9" si="1">D6*G6</f>
        <v>0</v>
      </c>
    </row>
    <row r="7" s="1" customFormat="1" ht="31.5" spans="1:8">
      <c r="A7" s="14">
        <v>2</v>
      </c>
      <c r="B7" s="15" t="s">
        <v>86</v>
      </c>
      <c r="C7" s="18" t="s">
        <v>13</v>
      </c>
      <c r="D7" s="17">
        <v>3</v>
      </c>
      <c r="E7" s="17">
        <v>439</v>
      </c>
      <c r="F7" s="17">
        <f t="shared" si="0"/>
        <v>1317</v>
      </c>
      <c r="G7" s="17">
        <v>122</v>
      </c>
      <c r="H7" s="17">
        <f t="shared" si="1"/>
        <v>366</v>
      </c>
    </row>
    <row r="8" s="1" customFormat="1" ht="31.5" spans="1:8">
      <c r="A8" s="14">
        <v>3</v>
      </c>
      <c r="B8" s="15" t="s">
        <v>78</v>
      </c>
      <c r="C8" s="19" t="s">
        <v>53</v>
      </c>
      <c r="D8" s="17">
        <v>3</v>
      </c>
      <c r="E8" s="17">
        <v>65</v>
      </c>
      <c r="F8" s="17">
        <f t="shared" si="0"/>
        <v>195</v>
      </c>
      <c r="G8" s="17">
        <v>0</v>
      </c>
      <c r="H8" s="17">
        <f t="shared" si="1"/>
        <v>0</v>
      </c>
    </row>
    <row r="9" s="1" customFormat="1" ht="15.75" spans="1:8">
      <c r="A9" s="14">
        <v>4</v>
      </c>
      <c r="B9" s="15" t="s">
        <v>142</v>
      </c>
      <c r="C9" s="18" t="s">
        <v>20</v>
      </c>
      <c r="D9" s="20">
        <v>0.24</v>
      </c>
      <c r="E9" s="17">
        <v>61515</v>
      </c>
      <c r="F9" s="17">
        <f t="shared" si="0"/>
        <v>14763.6</v>
      </c>
      <c r="G9" s="17">
        <v>3299</v>
      </c>
      <c r="H9" s="17">
        <f t="shared" si="1"/>
        <v>791.76</v>
      </c>
    </row>
    <row r="10" ht="23.45" customHeight="1" spans="1:8">
      <c r="A10" s="21"/>
      <c r="B10" s="22" t="s">
        <v>60</v>
      </c>
      <c r="C10" s="23"/>
      <c r="D10" s="23"/>
      <c r="E10" s="24"/>
      <c r="F10" s="25">
        <f>SUM(F6:F9)</f>
        <v>16425.6</v>
      </c>
      <c r="G10" s="26"/>
      <c r="H10" s="25">
        <f>SUM(H6:H9)</f>
        <v>1157.76</v>
      </c>
    </row>
    <row r="11" ht="15.75" spans="1:8">
      <c r="A11" s="27">
        <v>1</v>
      </c>
      <c r="B11" s="28" t="s">
        <v>24</v>
      </c>
      <c r="C11" s="27"/>
      <c r="D11" s="29"/>
      <c r="E11" s="30"/>
      <c r="F11" s="31">
        <f>F10</f>
        <v>16425.6</v>
      </c>
      <c r="G11" s="30"/>
      <c r="H11" s="32"/>
    </row>
    <row r="12" ht="15.75" spans="1:8">
      <c r="A12" s="27">
        <v>2</v>
      </c>
      <c r="B12" s="28" t="s">
        <v>25</v>
      </c>
      <c r="C12" s="27"/>
      <c r="D12" s="29"/>
      <c r="E12" s="30"/>
      <c r="F12" s="31">
        <f>H10</f>
        <v>1157.76</v>
      </c>
      <c r="G12" s="30"/>
      <c r="H12" s="30"/>
    </row>
    <row r="13" ht="15.75" spans="1:8">
      <c r="A13" s="27">
        <v>3</v>
      </c>
      <c r="B13" s="28" t="s">
        <v>26</v>
      </c>
      <c r="C13" s="27"/>
      <c r="D13" s="29"/>
      <c r="E13" s="30"/>
      <c r="F13" s="31">
        <f>F12*30%</f>
        <v>347.328</v>
      </c>
      <c r="G13" s="30"/>
      <c r="H13" s="30"/>
    </row>
    <row r="14" ht="31.5" spans="1:8">
      <c r="A14" s="27">
        <v>4</v>
      </c>
      <c r="B14" s="28" t="s">
        <v>61</v>
      </c>
      <c r="C14" s="27"/>
      <c r="D14" s="29"/>
      <c r="E14" s="30"/>
      <c r="F14" s="31">
        <f>SUM(F11+F12+F13)*2%</f>
        <v>358.61376</v>
      </c>
      <c r="G14" s="30"/>
      <c r="H14" s="30"/>
    </row>
    <row r="15" ht="32.25" customHeight="1" spans="1:8">
      <c r="A15" s="27">
        <v>5</v>
      </c>
      <c r="B15" s="28" t="s">
        <v>28</v>
      </c>
      <c r="C15" s="27"/>
      <c r="D15" s="29"/>
      <c r="E15" s="30"/>
      <c r="F15" s="31">
        <f>SUM(F12:F13)*20%</f>
        <v>301.0176</v>
      </c>
      <c r="G15" s="30"/>
      <c r="H15" s="30"/>
    </row>
    <row r="16" ht="26.45" customHeight="1" spans="1:8">
      <c r="A16" s="33" t="s">
        <v>23</v>
      </c>
      <c r="B16" s="34"/>
      <c r="C16" s="34"/>
      <c r="D16" s="34"/>
      <c r="E16" s="35"/>
      <c r="F16" s="36">
        <f>SUM(F11:F15)</f>
        <v>18590.31936</v>
      </c>
      <c r="G16" s="32"/>
      <c r="H16" s="30"/>
    </row>
    <row r="17" ht="36.75" customHeight="1" spans="1:9">
      <c r="A17" s="37" t="s">
        <v>87</v>
      </c>
      <c r="B17" s="37"/>
      <c r="C17" s="37"/>
      <c r="D17" s="37"/>
      <c r="E17" s="37"/>
      <c r="F17" s="37"/>
      <c r="G17" s="37"/>
      <c r="H17" s="37"/>
      <c r="I17" s="45"/>
    </row>
    <row r="18" ht="48" customHeight="1" spans="1:20">
      <c r="A18" s="38" t="s">
        <v>158</v>
      </c>
      <c r="B18" s="37"/>
      <c r="C18" s="37"/>
      <c r="D18" s="37"/>
      <c r="E18" s="37"/>
      <c r="F18" s="37"/>
      <c r="G18" s="37"/>
      <c r="H18" s="37"/>
      <c r="T18" s="46"/>
    </row>
    <row r="19" ht="300" customHeight="1" spans="1:8">
      <c r="A19" s="39"/>
      <c r="B19" s="39"/>
      <c r="C19" s="39"/>
      <c r="D19" s="39"/>
      <c r="E19" s="39"/>
      <c r="F19" s="39"/>
      <c r="G19" s="39"/>
      <c r="H19" s="39"/>
    </row>
    <row r="20" ht="15.75" spans="1:8">
      <c r="A20" s="39"/>
      <c r="B20" s="39" t="s">
        <v>32</v>
      </c>
      <c r="C20" s="39"/>
      <c r="D20" s="39"/>
      <c r="E20" s="39" t="s">
        <v>33</v>
      </c>
      <c r="F20" s="39"/>
      <c r="G20" s="39"/>
      <c r="H20" s="39"/>
    </row>
    <row r="21" ht="15.75" spans="1:8">
      <c r="A21" s="39"/>
      <c r="B21" s="39" t="s">
        <v>63</v>
      </c>
      <c r="C21" s="39"/>
      <c r="D21" s="39"/>
      <c r="E21" s="39" t="s">
        <v>64</v>
      </c>
      <c r="F21" s="39"/>
      <c r="G21" s="39"/>
      <c r="H21" s="39"/>
    </row>
    <row r="22" ht="15.75" spans="1:8">
      <c r="A22" s="39"/>
      <c r="B22" s="40" t="s">
        <v>65</v>
      </c>
      <c r="C22" s="40"/>
      <c r="D22" s="40"/>
      <c r="E22" s="39" t="s">
        <v>37</v>
      </c>
      <c r="F22" s="39"/>
      <c r="G22" s="39"/>
      <c r="H22" s="39"/>
    </row>
    <row r="23" ht="15.75" spans="1:8">
      <c r="A23" s="39"/>
      <c r="B23" s="39"/>
      <c r="C23" s="39"/>
      <c r="D23" s="39"/>
      <c r="E23" s="41"/>
      <c r="F23" s="39"/>
      <c r="G23" s="39"/>
      <c r="H23" s="39"/>
    </row>
    <row r="24" ht="15.75" spans="1:8">
      <c r="A24" s="39"/>
      <c r="B24" s="42"/>
      <c r="C24" s="42"/>
      <c r="D24" s="42"/>
      <c r="E24" s="43"/>
      <c r="F24" s="42"/>
      <c r="G24" s="42"/>
      <c r="H24" s="42"/>
    </row>
    <row r="25" ht="15.75" spans="1:8">
      <c r="A25" s="39"/>
      <c r="B25" s="42"/>
      <c r="C25" s="39"/>
      <c r="D25" s="39"/>
      <c r="E25" s="42"/>
      <c r="F25" s="42"/>
      <c r="G25" s="42"/>
      <c r="H25" s="42"/>
    </row>
    <row r="26" ht="33.75" customHeight="1" spans="1:9">
      <c r="A26" s="39"/>
      <c r="B26" s="39"/>
      <c r="C26" s="39"/>
      <c r="D26" s="39"/>
      <c r="E26" s="39"/>
      <c r="F26" s="39"/>
      <c r="G26" s="39"/>
      <c r="H26" s="39"/>
      <c r="I26" s="45"/>
    </row>
    <row r="27" ht="15.75" spans="1:8">
      <c r="A27" s="44"/>
      <c r="B27" s="44"/>
      <c r="C27" s="44"/>
      <c r="D27" s="44"/>
      <c r="E27" s="44"/>
      <c r="F27" s="44"/>
      <c r="G27" s="44"/>
      <c r="H27" s="44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8" customHeight="1" spans="1:5">
      <c r="A30" s="44"/>
      <c r="B30" s="44"/>
      <c r="C30" s="44"/>
      <c r="D30" s="44"/>
      <c r="E30" s="44"/>
    </row>
    <row r="31" ht="15.75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</sheetData>
  <mergeCells count="26">
    <mergeCell ref="A1:H1"/>
    <mergeCell ref="A2:H2"/>
    <mergeCell ref="A3:H3"/>
    <mergeCell ref="E4:H4"/>
    <mergeCell ref="E5:F5"/>
    <mergeCell ref="G5:H5"/>
    <mergeCell ref="B10:E10"/>
    <mergeCell ref="A16:E16"/>
    <mergeCell ref="A17:H17"/>
    <mergeCell ref="A18:H18"/>
    <mergeCell ref="A19:H19"/>
    <mergeCell ref="B20:D20"/>
    <mergeCell ref="E20:H20"/>
    <mergeCell ref="B21:D21"/>
    <mergeCell ref="E21:H21"/>
    <mergeCell ref="B22:D22"/>
    <mergeCell ref="E22:H22"/>
    <mergeCell ref="B23:D23"/>
    <mergeCell ref="F23:H23"/>
    <mergeCell ref="B24:D24"/>
    <mergeCell ref="F24:H24"/>
    <mergeCell ref="A26:H26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3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6081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6081" progId="Word.Picture.8" r:id="rId3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1"/>
  <sheetViews>
    <sheetView view="pageBreakPreview" zoomScaleNormal="100" workbookViewId="0">
      <selection activeCell="K18" sqref="K18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159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57</v>
      </c>
      <c r="C6" s="18" t="s">
        <v>53</v>
      </c>
      <c r="D6" s="17">
        <v>6</v>
      </c>
      <c r="E6" s="17">
        <v>25</v>
      </c>
      <c r="F6" s="17">
        <f>D6*E6</f>
        <v>150</v>
      </c>
      <c r="G6" s="17">
        <v>0</v>
      </c>
      <c r="H6" s="17">
        <f>D6*G6</f>
        <v>0</v>
      </c>
    </row>
    <row r="7" s="1" customFormat="1" ht="31.5" spans="1:8">
      <c r="A7" s="14">
        <v>2</v>
      </c>
      <c r="B7" s="15" t="s">
        <v>86</v>
      </c>
      <c r="C7" s="18" t="s">
        <v>13</v>
      </c>
      <c r="D7" s="17">
        <v>1</v>
      </c>
      <c r="E7" s="17">
        <v>439</v>
      </c>
      <c r="F7" s="17">
        <f>D7*E7</f>
        <v>439</v>
      </c>
      <c r="G7" s="17">
        <v>122</v>
      </c>
      <c r="H7" s="17">
        <f>D7*G7</f>
        <v>122</v>
      </c>
    </row>
    <row r="8" s="1" customFormat="1" ht="15.75" spans="1:8">
      <c r="A8" s="14">
        <v>3</v>
      </c>
      <c r="B8" s="15" t="s">
        <v>142</v>
      </c>
      <c r="C8" s="18" t="s">
        <v>20</v>
      </c>
      <c r="D8" s="20">
        <v>0.12</v>
      </c>
      <c r="E8" s="17">
        <v>61515</v>
      </c>
      <c r="F8" s="17">
        <f>D8*E8</f>
        <v>7381.8</v>
      </c>
      <c r="G8" s="17">
        <v>3299</v>
      </c>
      <c r="H8" s="17">
        <f>D8*G8</f>
        <v>395.88</v>
      </c>
    </row>
    <row r="9" ht="23.45" customHeight="1" spans="1:8">
      <c r="A9" s="21"/>
      <c r="B9" s="22" t="s">
        <v>60</v>
      </c>
      <c r="C9" s="23"/>
      <c r="D9" s="23"/>
      <c r="E9" s="24"/>
      <c r="F9" s="25">
        <f>SUM(F6:F8)</f>
        <v>7970.8</v>
      </c>
      <c r="G9" s="26"/>
      <c r="H9" s="25">
        <f>SUM(H6:H8)</f>
        <v>517.88</v>
      </c>
    </row>
    <row r="10" ht="15.75" spans="1:8">
      <c r="A10" s="27">
        <v>1</v>
      </c>
      <c r="B10" s="28" t="s">
        <v>24</v>
      </c>
      <c r="C10" s="27"/>
      <c r="D10" s="29"/>
      <c r="E10" s="30"/>
      <c r="F10" s="31">
        <f>F9</f>
        <v>7970.8</v>
      </c>
      <c r="G10" s="30"/>
      <c r="H10" s="32"/>
    </row>
    <row r="11" ht="15.75" spans="1:8">
      <c r="A11" s="27">
        <v>2</v>
      </c>
      <c r="B11" s="28" t="s">
        <v>25</v>
      </c>
      <c r="C11" s="27"/>
      <c r="D11" s="29"/>
      <c r="E11" s="30"/>
      <c r="F11" s="31">
        <f>H9</f>
        <v>517.88</v>
      </c>
      <c r="G11" s="30"/>
      <c r="H11" s="30"/>
    </row>
    <row r="12" ht="15.75" spans="1:8">
      <c r="A12" s="27">
        <v>3</v>
      </c>
      <c r="B12" s="28" t="s">
        <v>26</v>
      </c>
      <c r="C12" s="27"/>
      <c r="D12" s="29"/>
      <c r="E12" s="30"/>
      <c r="F12" s="31">
        <f>F11*30%</f>
        <v>155.364</v>
      </c>
      <c r="G12" s="30"/>
      <c r="H12" s="30"/>
    </row>
    <row r="13" ht="31.5" spans="1:8">
      <c r="A13" s="27">
        <v>4</v>
      </c>
      <c r="B13" s="28" t="s">
        <v>61</v>
      </c>
      <c r="C13" s="27"/>
      <c r="D13" s="29"/>
      <c r="E13" s="30"/>
      <c r="F13" s="31">
        <f>SUM(F10+F11+F12)*2%</f>
        <v>172.88088</v>
      </c>
      <c r="G13" s="30"/>
      <c r="H13" s="30"/>
    </row>
    <row r="14" ht="32.25" customHeight="1" spans="1:8">
      <c r="A14" s="27">
        <v>5</v>
      </c>
      <c r="B14" s="28" t="s">
        <v>28</v>
      </c>
      <c r="C14" s="27"/>
      <c r="D14" s="29"/>
      <c r="E14" s="30"/>
      <c r="F14" s="31">
        <f>SUM(F11:F12)*20%</f>
        <v>134.6488</v>
      </c>
      <c r="G14" s="30"/>
      <c r="H14" s="30"/>
    </row>
    <row r="15" ht="26.45" customHeight="1" spans="1:8">
      <c r="A15" s="33" t="s">
        <v>23</v>
      </c>
      <c r="B15" s="34"/>
      <c r="C15" s="34"/>
      <c r="D15" s="34"/>
      <c r="E15" s="35"/>
      <c r="F15" s="36">
        <f>SUM(F10:F14)</f>
        <v>8951.57368</v>
      </c>
      <c r="G15" s="32"/>
      <c r="H15" s="30"/>
    </row>
    <row r="16" ht="36.75" customHeight="1" spans="1:9">
      <c r="A16" s="37" t="s">
        <v>87</v>
      </c>
      <c r="B16" s="37"/>
      <c r="C16" s="37"/>
      <c r="D16" s="37"/>
      <c r="E16" s="37"/>
      <c r="F16" s="37"/>
      <c r="G16" s="37"/>
      <c r="H16" s="37"/>
      <c r="I16" s="45"/>
    </row>
    <row r="17" ht="48" customHeight="1" spans="1:20">
      <c r="A17" s="38" t="s">
        <v>160</v>
      </c>
      <c r="B17" s="37"/>
      <c r="C17" s="37"/>
      <c r="D17" s="37"/>
      <c r="E17" s="37"/>
      <c r="F17" s="37"/>
      <c r="G17" s="37"/>
      <c r="H17" s="37"/>
      <c r="T17" s="46"/>
    </row>
    <row r="18" ht="300" customHeight="1" spans="1:8">
      <c r="A18" s="39"/>
      <c r="B18" s="39"/>
      <c r="C18" s="39"/>
      <c r="D18" s="39"/>
      <c r="E18" s="39"/>
      <c r="F18" s="39"/>
      <c r="G18" s="39"/>
      <c r="H18" s="39"/>
    </row>
    <row r="19" ht="15.75" spans="1:8">
      <c r="A19" s="39"/>
      <c r="B19" s="39" t="s">
        <v>32</v>
      </c>
      <c r="C19" s="39"/>
      <c r="D19" s="39"/>
      <c r="E19" s="39" t="s">
        <v>33</v>
      </c>
      <c r="F19" s="39"/>
      <c r="G19" s="39"/>
      <c r="H19" s="39"/>
    </row>
    <row r="20" ht="15.75" spans="1:8">
      <c r="A20" s="39"/>
      <c r="B20" s="39" t="s">
        <v>63</v>
      </c>
      <c r="C20" s="39"/>
      <c r="D20" s="39"/>
      <c r="E20" s="39" t="s">
        <v>64</v>
      </c>
      <c r="F20" s="39"/>
      <c r="G20" s="39"/>
      <c r="H20" s="39"/>
    </row>
    <row r="21" ht="15.75" spans="1:8">
      <c r="A21" s="39"/>
      <c r="B21" s="40" t="s">
        <v>65</v>
      </c>
      <c r="C21" s="40"/>
      <c r="D21" s="40"/>
      <c r="E21" s="39" t="s">
        <v>37</v>
      </c>
      <c r="F21" s="39"/>
      <c r="G21" s="39"/>
      <c r="H21" s="39"/>
    </row>
    <row r="22" ht="15.75" spans="1:8">
      <c r="A22" s="39"/>
      <c r="B22" s="39"/>
      <c r="C22" s="39"/>
      <c r="D22" s="39"/>
      <c r="E22" s="41"/>
      <c r="F22" s="39"/>
      <c r="G22" s="39"/>
      <c r="H22" s="39"/>
    </row>
    <row r="23" ht="15.75" spans="1:8">
      <c r="A23" s="39"/>
      <c r="B23" s="42"/>
      <c r="C23" s="42"/>
      <c r="D23" s="42"/>
      <c r="E23" s="43"/>
      <c r="F23" s="42"/>
      <c r="G23" s="42"/>
      <c r="H23" s="42"/>
    </row>
    <row r="24" ht="15.75" spans="1:8">
      <c r="A24" s="39"/>
      <c r="B24" s="42"/>
      <c r="C24" s="39"/>
      <c r="D24" s="39"/>
      <c r="E24" s="42"/>
      <c r="F24" s="42"/>
      <c r="G24" s="42"/>
      <c r="H24" s="42"/>
    </row>
    <row r="25" ht="33.75" customHeight="1" spans="1:9">
      <c r="A25" s="39"/>
      <c r="B25" s="39"/>
      <c r="C25" s="39"/>
      <c r="D25" s="39"/>
      <c r="E25" s="39"/>
      <c r="F25" s="39"/>
      <c r="G25" s="39"/>
      <c r="H25" s="39"/>
      <c r="I25" s="45"/>
    </row>
    <row r="26" ht="15.75" spans="1:8">
      <c r="A26" s="44"/>
      <c r="B26" s="44"/>
      <c r="C26" s="44"/>
      <c r="D26" s="44"/>
      <c r="E26" s="44"/>
      <c r="F26" s="44"/>
      <c r="G26" s="44"/>
      <c r="H26" s="44"/>
    </row>
    <row r="27" ht="15.75" spans="1:8">
      <c r="A27" s="44"/>
      <c r="B27" s="44"/>
      <c r="C27" s="44"/>
      <c r="D27" s="44"/>
      <c r="E27" s="44"/>
      <c r="F27" s="44"/>
      <c r="G27" s="44"/>
      <c r="H27" s="44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8" customHeight="1" spans="1:5">
      <c r="A29" s="44"/>
      <c r="B29" s="44"/>
      <c r="C29" s="44"/>
      <c r="D29" s="44"/>
      <c r="E29" s="44"/>
    </row>
    <row r="30" ht="15.75" spans="1:5">
      <c r="A30" s="44"/>
      <c r="B30" s="44"/>
      <c r="C30" s="44"/>
      <c r="D30" s="44"/>
      <c r="E30" s="44"/>
    </row>
    <row r="31" ht="15.75" spans="1:5">
      <c r="A31" s="44"/>
      <c r="B31" s="44"/>
      <c r="C31" s="44"/>
      <c r="D31" s="44"/>
      <c r="E31" s="44"/>
    </row>
  </sheetData>
  <mergeCells count="26">
    <mergeCell ref="A1:H1"/>
    <mergeCell ref="A2:H2"/>
    <mergeCell ref="A3:H3"/>
    <mergeCell ref="E4:H4"/>
    <mergeCell ref="E5:F5"/>
    <mergeCell ref="G5:H5"/>
    <mergeCell ref="B9:E9"/>
    <mergeCell ref="A15:E15"/>
    <mergeCell ref="A16:H16"/>
    <mergeCell ref="A17:H17"/>
    <mergeCell ref="A18:H18"/>
    <mergeCell ref="B19:D19"/>
    <mergeCell ref="E19:H19"/>
    <mergeCell ref="B20:D20"/>
    <mergeCell ref="E20:H20"/>
    <mergeCell ref="B21:D21"/>
    <mergeCell ref="E21:H21"/>
    <mergeCell ref="B22:D22"/>
    <mergeCell ref="F22:H22"/>
    <mergeCell ref="B23:D23"/>
    <mergeCell ref="F23:H23"/>
    <mergeCell ref="A25:H25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2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7105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7105" progId="Word.Picture.8" r:id="rId3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4"/>
  <sheetViews>
    <sheetView view="pageBreakPreview" zoomScaleNormal="100" workbookViewId="0">
      <selection activeCell="B12" sqref="B12:E12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161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77</v>
      </c>
      <c r="C6" s="16" t="s">
        <v>53</v>
      </c>
      <c r="D6" s="16">
        <v>3</v>
      </c>
      <c r="E6" s="17">
        <v>3578</v>
      </c>
      <c r="F6" s="17">
        <f t="shared" ref="F6:F11" si="0">D6*E6</f>
        <v>10734</v>
      </c>
      <c r="G6" s="17">
        <v>1072</v>
      </c>
      <c r="H6" s="17">
        <f t="shared" ref="H6:H11" si="1">D6*G6</f>
        <v>3216</v>
      </c>
    </row>
    <row r="7" s="1" customFormat="1" ht="31.5" spans="1:8">
      <c r="A7" s="14">
        <v>2</v>
      </c>
      <c r="B7" s="15" t="s">
        <v>86</v>
      </c>
      <c r="C7" s="18" t="s">
        <v>13</v>
      </c>
      <c r="D7" s="17">
        <v>4</v>
      </c>
      <c r="E7" s="17">
        <v>439</v>
      </c>
      <c r="F7" s="17">
        <f t="shared" si="0"/>
        <v>1756</v>
      </c>
      <c r="G7" s="17">
        <v>122</v>
      </c>
      <c r="H7" s="17">
        <f t="shared" si="1"/>
        <v>488</v>
      </c>
    </row>
    <row r="8" s="1" customFormat="1" ht="15.75" spans="1:8">
      <c r="A8" s="14">
        <v>3</v>
      </c>
      <c r="B8" s="15" t="s">
        <v>57</v>
      </c>
      <c r="C8" s="18" t="s">
        <v>53</v>
      </c>
      <c r="D8" s="17">
        <v>6</v>
      </c>
      <c r="E8" s="17">
        <v>25</v>
      </c>
      <c r="F8" s="17">
        <f t="shared" si="0"/>
        <v>150</v>
      </c>
      <c r="G8" s="17">
        <v>0</v>
      </c>
      <c r="H8" s="17">
        <f t="shared" si="1"/>
        <v>0</v>
      </c>
    </row>
    <row r="9" s="1" customFormat="1" ht="15.75" spans="1:8">
      <c r="A9" s="14">
        <v>4</v>
      </c>
      <c r="B9" s="15" t="s">
        <v>58</v>
      </c>
      <c r="C9" s="19" t="s">
        <v>13</v>
      </c>
      <c r="D9" s="17">
        <v>1</v>
      </c>
      <c r="E9" s="17">
        <v>1209</v>
      </c>
      <c r="F9" s="17">
        <f t="shared" si="0"/>
        <v>1209</v>
      </c>
      <c r="G9" s="17">
        <v>448</v>
      </c>
      <c r="H9" s="17">
        <f t="shared" si="1"/>
        <v>448</v>
      </c>
    </row>
    <row r="10" s="1" customFormat="1" ht="31.5" spans="1:8">
      <c r="A10" s="14">
        <v>5</v>
      </c>
      <c r="B10" s="15" t="s">
        <v>78</v>
      </c>
      <c r="C10" s="19" t="s">
        <v>53</v>
      </c>
      <c r="D10" s="17">
        <v>6</v>
      </c>
      <c r="E10" s="17">
        <v>65</v>
      </c>
      <c r="F10" s="17">
        <f t="shared" si="0"/>
        <v>390</v>
      </c>
      <c r="G10" s="17">
        <v>0</v>
      </c>
      <c r="H10" s="17">
        <f t="shared" si="1"/>
        <v>0</v>
      </c>
    </row>
    <row r="11" s="1" customFormat="1" ht="15.75" spans="1:8">
      <c r="A11" s="14">
        <v>6</v>
      </c>
      <c r="B11" s="15" t="s">
        <v>142</v>
      </c>
      <c r="C11" s="18" t="s">
        <v>20</v>
      </c>
      <c r="D11" s="20">
        <v>0.14</v>
      </c>
      <c r="E11" s="17">
        <v>61515</v>
      </c>
      <c r="F11" s="17">
        <f t="shared" si="0"/>
        <v>8612.1</v>
      </c>
      <c r="G11" s="17">
        <v>3299</v>
      </c>
      <c r="H11" s="17">
        <f t="shared" si="1"/>
        <v>461.86</v>
      </c>
    </row>
    <row r="12" ht="23.45" customHeight="1" spans="1:8">
      <c r="A12" s="21"/>
      <c r="B12" s="22" t="s">
        <v>60</v>
      </c>
      <c r="C12" s="23"/>
      <c r="D12" s="23"/>
      <c r="E12" s="24"/>
      <c r="F12" s="25">
        <f>SUM(F6:F11)</f>
        <v>22851.1</v>
      </c>
      <c r="G12" s="26"/>
      <c r="H12" s="25">
        <f>SUM(H6:H11)</f>
        <v>4613.86</v>
      </c>
    </row>
    <row r="13" ht="15.75" spans="1:8">
      <c r="A13" s="27">
        <v>1</v>
      </c>
      <c r="B13" s="28" t="s">
        <v>24</v>
      </c>
      <c r="C13" s="27"/>
      <c r="D13" s="29"/>
      <c r="E13" s="30"/>
      <c r="F13" s="31">
        <f>F12</f>
        <v>22851.1</v>
      </c>
      <c r="G13" s="30"/>
      <c r="H13" s="32"/>
    </row>
    <row r="14" ht="15.75" spans="1:8">
      <c r="A14" s="27">
        <v>2</v>
      </c>
      <c r="B14" s="28" t="s">
        <v>25</v>
      </c>
      <c r="C14" s="27"/>
      <c r="D14" s="29"/>
      <c r="E14" s="30"/>
      <c r="F14" s="31">
        <f>H12</f>
        <v>4613.86</v>
      </c>
      <c r="G14" s="30"/>
      <c r="H14" s="30"/>
    </row>
    <row r="15" ht="15.75" spans="1:8">
      <c r="A15" s="27">
        <v>3</v>
      </c>
      <c r="B15" s="28" t="s">
        <v>26</v>
      </c>
      <c r="C15" s="27"/>
      <c r="D15" s="29"/>
      <c r="E15" s="30"/>
      <c r="F15" s="31">
        <f>F14*30%</f>
        <v>1384.158</v>
      </c>
      <c r="G15" s="30"/>
      <c r="H15" s="30"/>
    </row>
    <row r="16" ht="31.5" spans="1:8">
      <c r="A16" s="27">
        <v>4</v>
      </c>
      <c r="B16" s="28" t="s">
        <v>61</v>
      </c>
      <c r="C16" s="27"/>
      <c r="D16" s="29"/>
      <c r="E16" s="30"/>
      <c r="F16" s="31">
        <f>SUM(F13+F14+F15)*2%</f>
        <v>576.98236</v>
      </c>
      <c r="G16" s="30"/>
      <c r="H16" s="30"/>
    </row>
    <row r="17" ht="32.25" customHeight="1" spans="1:8">
      <c r="A17" s="27">
        <v>5</v>
      </c>
      <c r="B17" s="28" t="s">
        <v>28</v>
      </c>
      <c r="C17" s="27"/>
      <c r="D17" s="29"/>
      <c r="E17" s="30"/>
      <c r="F17" s="31">
        <f>SUM(F14:F15)*20%</f>
        <v>1199.6036</v>
      </c>
      <c r="G17" s="30"/>
      <c r="H17" s="30"/>
    </row>
    <row r="18" ht="26.45" customHeight="1" spans="1:8">
      <c r="A18" s="33" t="s">
        <v>23</v>
      </c>
      <c r="B18" s="34"/>
      <c r="C18" s="34"/>
      <c r="D18" s="34"/>
      <c r="E18" s="35"/>
      <c r="F18" s="36">
        <f>SUM(F13:F17)</f>
        <v>30625.70396</v>
      </c>
      <c r="G18" s="32"/>
      <c r="H18" s="30"/>
    </row>
    <row r="19" ht="36.75" customHeight="1" spans="1:9">
      <c r="A19" s="37" t="s">
        <v>87</v>
      </c>
      <c r="B19" s="37"/>
      <c r="C19" s="37"/>
      <c r="D19" s="37"/>
      <c r="E19" s="37"/>
      <c r="F19" s="37"/>
      <c r="G19" s="37"/>
      <c r="H19" s="37"/>
      <c r="I19" s="45"/>
    </row>
    <row r="20" ht="48" customHeight="1" spans="1:20">
      <c r="A20" s="38" t="s">
        <v>162</v>
      </c>
      <c r="B20" s="37"/>
      <c r="C20" s="37"/>
      <c r="D20" s="37"/>
      <c r="E20" s="37"/>
      <c r="F20" s="37"/>
      <c r="G20" s="37"/>
      <c r="H20" s="37"/>
      <c r="T20" s="46"/>
    </row>
    <row r="21" ht="300" customHeight="1" spans="1:8">
      <c r="A21" s="39"/>
      <c r="B21" s="39"/>
      <c r="C21" s="39"/>
      <c r="D21" s="39"/>
      <c r="E21" s="39"/>
      <c r="F21" s="39"/>
      <c r="G21" s="39"/>
      <c r="H21" s="39"/>
    </row>
    <row r="22" ht="15.75" spans="1:8">
      <c r="A22" s="39"/>
      <c r="B22" s="39" t="s">
        <v>32</v>
      </c>
      <c r="C22" s="39"/>
      <c r="D22" s="39"/>
      <c r="E22" s="39" t="s">
        <v>33</v>
      </c>
      <c r="F22" s="39"/>
      <c r="G22" s="39"/>
      <c r="H22" s="39"/>
    </row>
    <row r="23" ht="15.75" spans="1:8">
      <c r="A23" s="39"/>
      <c r="B23" s="39" t="s">
        <v>63</v>
      </c>
      <c r="C23" s="39"/>
      <c r="D23" s="39"/>
      <c r="E23" s="39" t="s">
        <v>64</v>
      </c>
      <c r="F23" s="39"/>
      <c r="G23" s="39"/>
      <c r="H23" s="39"/>
    </row>
    <row r="24" ht="15.75" spans="1:8">
      <c r="A24" s="39"/>
      <c r="B24" s="40" t="s">
        <v>65</v>
      </c>
      <c r="C24" s="40"/>
      <c r="D24" s="40"/>
      <c r="E24" s="39" t="s">
        <v>37</v>
      </c>
      <c r="F24" s="39"/>
      <c r="G24" s="39"/>
      <c r="H24" s="39"/>
    </row>
    <row r="25" ht="15.75" spans="1:8">
      <c r="A25" s="39"/>
      <c r="B25" s="39"/>
      <c r="C25" s="39"/>
      <c r="D25" s="39"/>
      <c r="E25" s="41"/>
      <c r="F25" s="39"/>
      <c r="G25" s="39"/>
      <c r="H25" s="39"/>
    </row>
    <row r="26" ht="15.75" spans="1:8">
      <c r="A26" s="39"/>
      <c r="B26" s="42"/>
      <c r="C26" s="42"/>
      <c r="D26" s="42"/>
      <c r="E26" s="43"/>
      <c r="F26" s="42"/>
      <c r="G26" s="42"/>
      <c r="H26" s="42"/>
    </row>
    <row r="27" ht="15.75" spans="1:8">
      <c r="A27" s="39"/>
      <c r="B27" s="42"/>
      <c r="C27" s="39"/>
      <c r="D27" s="39"/>
      <c r="E27" s="42"/>
      <c r="F27" s="42"/>
      <c r="G27" s="42"/>
      <c r="H27" s="42"/>
    </row>
    <row r="28" ht="33.75" customHeight="1" spans="1:9">
      <c r="A28" s="39"/>
      <c r="B28" s="39"/>
      <c r="C28" s="39"/>
      <c r="D28" s="39"/>
      <c r="E28" s="39"/>
      <c r="F28" s="39"/>
      <c r="G28" s="39"/>
      <c r="H28" s="39"/>
      <c r="I28" s="45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8" customHeight="1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</sheetData>
  <mergeCells count="26">
    <mergeCell ref="A1:H1"/>
    <mergeCell ref="A2:H2"/>
    <mergeCell ref="A3:H3"/>
    <mergeCell ref="E4:H4"/>
    <mergeCell ref="E5:F5"/>
    <mergeCell ref="G5:H5"/>
    <mergeCell ref="B12:E12"/>
    <mergeCell ref="A18:E18"/>
    <mergeCell ref="A19:H19"/>
    <mergeCell ref="A20:H20"/>
    <mergeCell ref="A21:H21"/>
    <mergeCell ref="B22:D22"/>
    <mergeCell ref="E22:H22"/>
    <mergeCell ref="B23:D23"/>
    <mergeCell ref="E23:H23"/>
    <mergeCell ref="B24:D24"/>
    <mergeCell ref="E24:H24"/>
    <mergeCell ref="B25:D25"/>
    <mergeCell ref="F25:H25"/>
    <mergeCell ref="B26:D26"/>
    <mergeCell ref="F26:H26"/>
    <mergeCell ref="A28:H28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5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8129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8129" progId="Word.Picture.8" r:id="rId3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1"/>
  <sheetViews>
    <sheetView view="pageBreakPreview" zoomScaleNormal="100" workbookViewId="0">
      <selection activeCell="E7" sqref="E7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2" customHeight="1" spans="1:8">
      <c r="A3" s="7" t="s">
        <v>163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20" customHeight="1" spans="1:8">
      <c r="A6" s="14">
        <v>1</v>
      </c>
      <c r="B6" s="15" t="s">
        <v>164</v>
      </c>
      <c r="C6" s="16" t="s">
        <v>53</v>
      </c>
      <c r="D6" s="16">
        <v>1</v>
      </c>
      <c r="E6" s="17">
        <v>0</v>
      </c>
      <c r="F6" s="17">
        <f>D6*E6</f>
        <v>0</v>
      </c>
      <c r="G6" s="17">
        <f>1072*1.9</f>
        <v>2036.8</v>
      </c>
      <c r="H6" s="17">
        <f>D6*G6</f>
        <v>2036.8</v>
      </c>
    </row>
    <row r="7" s="1" customFormat="1" ht="34" customHeight="1" spans="1:8">
      <c r="A7" s="14">
        <v>2</v>
      </c>
      <c r="B7" s="15" t="s">
        <v>165</v>
      </c>
      <c r="C7" s="18" t="s">
        <v>13</v>
      </c>
      <c r="D7" s="17">
        <v>1</v>
      </c>
      <c r="E7" s="17">
        <v>0</v>
      </c>
      <c r="F7" s="17">
        <f>D7*E7</f>
        <v>0</v>
      </c>
      <c r="G7" s="17">
        <f>122*1.9</f>
        <v>231.8</v>
      </c>
      <c r="H7" s="17">
        <f>D7*G7</f>
        <v>231.8</v>
      </c>
    </row>
    <row r="8" s="1" customFormat="1" ht="31.5" spans="1:8">
      <c r="A8" s="14">
        <v>3</v>
      </c>
      <c r="B8" s="15" t="s">
        <v>166</v>
      </c>
      <c r="C8" s="18" t="s">
        <v>20</v>
      </c>
      <c r="D8" s="20">
        <v>0.3</v>
      </c>
      <c r="E8" s="17">
        <v>0</v>
      </c>
      <c r="F8" s="17">
        <f>D8*E8</f>
        <v>0</v>
      </c>
      <c r="G8" s="17">
        <f>2420*1.9</f>
        <v>4598</v>
      </c>
      <c r="H8" s="17">
        <f>D8*G8</f>
        <v>1379.4</v>
      </c>
    </row>
    <row r="9" ht="23.45" customHeight="1" spans="1:8">
      <c r="A9" s="21"/>
      <c r="B9" s="22" t="s">
        <v>60</v>
      </c>
      <c r="C9" s="23"/>
      <c r="D9" s="23"/>
      <c r="E9" s="24"/>
      <c r="F9" s="25">
        <f>SUM(F6:F8)</f>
        <v>0</v>
      </c>
      <c r="G9" s="26"/>
      <c r="H9" s="25">
        <f>SUM(H6:H8)</f>
        <v>3648</v>
      </c>
    </row>
    <row r="10" ht="15.75" spans="1:8">
      <c r="A10" s="27">
        <v>1</v>
      </c>
      <c r="B10" s="28" t="s">
        <v>24</v>
      </c>
      <c r="C10" s="27"/>
      <c r="D10" s="29"/>
      <c r="E10" s="30"/>
      <c r="F10" s="31">
        <f>F9</f>
        <v>0</v>
      </c>
      <c r="G10" s="30"/>
      <c r="H10" s="32"/>
    </row>
    <row r="11" ht="15.75" spans="1:8">
      <c r="A11" s="27">
        <v>2</v>
      </c>
      <c r="B11" s="28" t="s">
        <v>25</v>
      </c>
      <c r="C11" s="27"/>
      <c r="D11" s="29"/>
      <c r="E11" s="30"/>
      <c r="F11" s="31">
        <f>H9</f>
        <v>3648</v>
      </c>
      <c r="G11" s="30"/>
      <c r="H11" s="30"/>
    </row>
    <row r="12" ht="15.75" spans="1:8">
      <c r="A12" s="27">
        <v>3</v>
      </c>
      <c r="B12" s="28" t="s">
        <v>26</v>
      </c>
      <c r="C12" s="27"/>
      <c r="D12" s="29"/>
      <c r="E12" s="30"/>
      <c r="F12" s="31">
        <f>F11*30%</f>
        <v>1094.4</v>
      </c>
      <c r="G12" s="30"/>
      <c r="H12" s="30"/>
    </row>
    <row r="13" ht="31.5" spans="1:8">
      <c r="A13" s="27">
        <v>4</v>
      </c>
      <c r="B13" s="28" t="s">
        <v>61</v>
      </c>
      <c r="C13" s="27"/>
      <c r="D13" s="29"/>
      <c r="E13" s="30"/>
      <c r="F13" s="31">
        <f>SUM(F10+F11+F12)*2%</f>
        <v>94.848</v>
      </c>
      <c r="G13" s="30"/>
      <c r="H13" s="30"/>
    </row>
    <row r="14" ht="32.25" customHeight="1" spans="1:8">
      <c r="A14" s="27">
        <v>5</v>
      </c>
      <c r="B14" s="28" t="s">
        <v>28</v>
      </c>
      <c r="C14" s="27"/>
      <c r="D14" s="29"/>
      <c r="E14" s="30"/>
      <c r="F14" s="31">
        <f>SUM(F11:F12)*20%</f>
        <v>948.48</v>
      </c>
      <c r="G14" s="30"/>
      <c r="H14" s="30"/>
    </row>
    <row r="15" ht="26.45" customHeight="1" spans="1:8">
      <c r="A15" s="33" t="s">
        <v>23</v>
      </c>
      <c r="B15" s="34"/>
      <c r="C15" s="34"/>
      <c r="D15" s="34"/>
      <c r="E15" s="35"/>
      <c r="F15" s="36">
        <f>SUM(F10:F14)</f>
        <v>5785.728</v>
      </c>
      <c r="G15" s="32"/>
      <c r="H15" s="30"/>
    </row>
    <row r="16" ht="36.75" customHeight="1" spans="1:9">
      <c r="A16" s="37" t="s">
        <v>87</v>
      </c>
      <c r="B16" s="37"/>
      <c r="C16" s="37"/>
      <c r="D16" s="37"/>
      <c r="E16" s="37"/>
      <c r="F16" s="37"/>
      <c r="G16" s="37"/>
      <c r="H16" s="37"/>
      <c r="I16" s="45"/>
    </row>
    <row r="17" ht="48" customHeight="1" spans="1:20">
      <c r="A17" s="38" t="s">
        <v>167</v>
      </c>
      <c r="B17" s="37"/>
      <c r="C17" s="37"/>
      <c r="D17" s="37"/>
      <c r="E17" s="37"/>
      <c r="F17" s="37"/>
      <c r="G17" s="37"/>
      <c r="H17" s="37"/>
      <c r="T17" s="46"/>
    </row>
    <row r="18" ht="300" customHeight="1" spans="1:8">
      <c r="A18" s="39"/>
      <c r="B18" s="39"/>
      <c r="C18" s="39"/>
      <c r="D18" s="39"/>
      <c r="E18" s="39"/>
      <c r="F18" s="39"/>
      <c r="G18" s="39"/>
      <c r="H18" s="39"/>
    </row>
    <row r="19" ht="15.75" spans="1:8">
      <c r="A19" s="39"/>
      <c r="B19" s="39" t="s">
        <v>32</v>
      </c>
      <c r="C19" s="39"/>
      <c r="D19" s="39"/>
      <c r="E19" s="39" t="s">
        <v>33</v>
      </c>
      <c r="F19" s="39"/>
      <c r="G19" s="39"/>
      <c r="H19" s="39"/>
    </row>
    <row r="20" ht="15.75" spans="1:8">
      <c r="A20" s="39"/>
      <c r="B20" s="39" t="s">
        <v>63</v>
      </c>
      <c r="C20" s="39"/>
      <c r="D20" s="39"/>
      <c r="E20" s="39" t="s">
        <v>64</v>
      </c>
      <c r="F20" s="39"/>
      <c r="G20" s="39"/>
      <c r="H20" s="39"/>
    </row>
    <row r="21" ht="15.75" spans="1:8">
      <c r="A21" s="39"/>
      <c r="B21" s="40" t="s">
        <v>65</v>
      </c>
      <c r="C21" s="40"/>
      <c r="D21" s="40"/>
      <c r="E21" s="39" t="s">
        <v>37</v>
      </c>
      <c r="F21" s="39"/>
      <c r="G21" s="39"/>
      <c r="H21" s="39"/>
    </row>
    <row r="22" ht="15.75" spans="1:8">
      <c r="A22" s="39"/>
      <c r="B22" s="39"/>
      <c r="C22" s="39"/>
      <c r="D22" s="39"/>
      <c r="E22" s="41"/>
      <c r="F22" s="39"/>
      <c r="G22" s="39"/>
      <c r="H22" s="39"/>
    </row>
    <row r="23" ht="15.75" spans="1:8">
      <c r="A23" s="39"/>
      <c r="B23" s="42"/>
      <c r="C23" s="42"/>
      <c r="D23" s="42"/>
      <c r="E23" s="43"/>
      <c r="F23" s="42"/>
      <c r="G23" s="42"/>
      <c r="H23" s="42"/>
    </row>
    <row r="24" ht="15.75" spans="1:8">
      <c r="A24" s="39"/>
      <c r="B24" s="42"/>
      <c r="C24" s="39"/>
      <c r="D24" s="39"/>
      <c r="E24" s="42"/>
      <c r="F24" s="42"/>
      <c r="G24" s="42"/>
      <c r="H24" s="42"/>
    </row>
    <row r="25" ht="33.75" customHeight="1" spans="1:9">
      <c r="A25" s="39"/>
      <c r="B25" s="39"/>
      <c r="C25" s="39"/>
      <c r="D25" s="39"/>
      <c r="E25" s="39"/>
      <c r="F25" s="39"/>
      <c r="G25" s="39"/>
      <c r="H25" s="39"/>
      <c r="I25" s="45"/>
    </row>
    <row r="26" ht="15.75" spans="1:8">
      <c r="A26" s="44"/>
      <c r="B26" s="44"/>
      <c r="C26" s="44"/>
      <c r="D26" s="44"/>
      <c r="E26" s="44"/>
      <c r="F26" s="44"/>
      <c r="G26" s="44"/>
      <c r="H26" s="44"/>
    </row>
    <row r="27" ht="15.75" spans="1:8">
      <c r="A27" s="44"/>
      <c r="B27" s="44"/>
      <c r="C27" s="44"/>
      <c r="D27" s="44"/>
      <c r="E27" s="44"/>
      <c r="F27" s="44"/>
      <c r="G27" s="44"/>
      <c r="H27" s="44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8" customHeight="1" spans="1:5">
      <c r="A29" s="44"/>
      <c r="B29" s="44"/>
      <c r="C29" s="44"/>
      <c r="D29" s="44"/>
      <c r="E29" s="44"/>
    </row>
    <row r="30" ht="15.75" spans="1:5">
      <c r="A30" s="44"/>
      <c r="B30" s="44"/>
      <c r="C30" s="44"/>
      <c r="D30" s="44"/>
      <c r="E30" s="44"/>
    </row>
    <row r="31" ht="15.75" spans="1:5">
      <c r="A31" s="44"/>
      <c r="B31" s="44"/>
      <c r="C31" s="44"/>
      <c r="D31" s="44"/>
      <c r="E31" s="44"/>
    </row>
  </sheetData>
  <mergeCells count="26">
    <mergeCell ref="A1:H1"/>
    <mergeCell ref="A2:H2"/>
    <mergeCell ref="A3:H3"/>
    <mergeCell ref="E4:H4"/>
    <mergeCell ref="E5:F5"/>
    <mergeCell ref="G5:H5"/>
    <mergeCell ref="B9:E9"/>
    <mergeCell ref="A15:E15"/>
    <mergeCell ref="A16:H16"/>
    <mergeCell ref="A17:H17"/>
    <mergeCell ref="A18:H18"/>
    <mergeCell ref="B19:D19"/>
    <mergeCell ref="E19:H19"/>
    <mergeCell ref="B20:D20"/>
    <mergeCell ref="E20:H20"/>
    <mergeCell ref="B21:D21"/>
    <mergeCell ref="E21:H21"/>
    <mergeCell ref="B22:D22"/>
    <mergeCell ref="F22:H22"/>
    <mergeCell ref="B23:D23"/>
    <mergeCell ref="F23:H23"/>
    <mergeCell ref="A25:H25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2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9153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49153" progId="Word.Picture.8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3"/>
  <sheetViews>
    <sheetView workbookViewId="0">
      <selection activeCell="A2" sqref="A2:H2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77" t="s">
        <v>0</v>
      </c>
      <c r="B1" s="77"/>
      <c r="C1" s="77"/>
      <c r="D1" s="77"/>
      <c r="E1" s="77"/>
      <c r="F1" s="77"/>
      <c r="G1" s="77"/>
      <c r="H1" s="77"/>
    </row>
    <row r="2" ht="21" customHeight="1" spans="1:8">
      <c r="A2" s="99" t="s">
        <v>43</v>
      </c>
      <c r="B2" s="99"/>
      <c r="C2" s="99"/>
      <c r="D2" s="99"/>
      <c r="E2" s="99"/>
      <c r="F2" s="99"/>
      <c r="G2" s="99"/>
      <c r="H2" s="99"/>
    </row>
    <row r="3" ht="54" customHeight="1" spans="1:8">
      <c r="A3" s="66" t="s">
        <v>44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ht="14.45" customHeight="1" spans="1:8">
      <c r="A7" s="10">
        <v>1</v>
      </c>
      <c r="B7" s="11" t="s">
        <v>52</v>
      </c>
      <c r="C7" s="12" t="s">
        <v>53</v>
      </c>
      <c r="D7" s="11">
        <v>1</v>
      </c>
      <c r="E7" s="58">
        <v>4706</v>
      </c>
      <c r="F7" s="31">
        <f t="shared" ref="F7:F14" si="0">D7*E7</f>
        <v>4706</v>
      </c>
      <c r="G7" s="58">
        <v>932</v>
      </c>
      <c r="H7" s="31">
        <f t="shared" ref="H7:H14" si="1">D7*G7</f>
        <v>932</v>
      </c>
    </row>
    <row r="8" ht="31.5" spans="1:8">
      <c r="A8" s="12">
        <v>2</v>
      </c>
      <c r="B8" s="59" t="s">
        <v>54</v>
      </c>
      <c r="C8" s="12" t="s">
        <v>13</v>
      </c>
      <c r="D8" s="31">
        <v>2</v>
      </c>
      <c r="E8" s="31">
        <v>272</v>
      </c>
      <c r="F8" s="31">
        <f t="shared" si="0"/>
        <v>544</v>
      </c>
      <c r="G8" s="31">
        <v>106</v>
      </c>
      <c r="H8" s="31">
        <f t="shared" si="1"/>
        <v>212</v>
      </c>
    </row>
    <row r="9" ht="15.75" spans="1:8">
      <c r="A9" s="12">
        <v>3</v>
      </c>
      <c r="B9" s="59" t="s">
        <v>55</v>
      </c>
      <c r="C9" s="12" t="s">
        <v>53</v>
      </c>
      <c r="D9" s="31">
        <v>1</v>
      </c>
      <c r="E9" s="31">
        <v>1651</v>
      </c>
      <c r="F9" s="31">
        <f t="shared" si="0"/>
        <v>1651</v>
      </c>
      <c r="G9" s="31">
        <v>226</v>
      </c>
      <c r="H9" s="31">
        <f t="shared" si="1"/>
        <v>226</v>
      </c>
    </row>
    <row r="10" ht="15.75" spans="1:8">
      <c r="A10" s="10">
        <v>4</v>
      </c>
      <c r="B10" s="59" t="s">
        <v>56</v>
      </c>
      <c r="C10" s="12" t="s">
        <v>53</v>
      </c>
      <c r="D10" s="31">
        <v>1</v>
      </c>
      <c r="E10" s="31">
        <v>2212</v>
      </c>
      <c r="F10" s="31">
        <f t="shared" si="0"/>
        <v>2212</v>
      </c>
      <c r="G10" s="31">
        <v>625</v>
      </c>
      <c r="H10" s="31">
        <f t="shared" si="1"/>
        <v>625</v>
      </c>
    </row>
    <row r="11" ht="14.45" customHeight="1" spans="1:8">
      <c r="A11" s="12">
        <v>6</v>
      </c>
      <c r="B11" s="91" t="s">
        <v>57</v>
      </c>
      <c r="C11" s="12" t="s">
        <v>53</v>
      </c>
      <c r="D11" s="31">
        <v>4</v>
      </c>
      <c r="E11" s="31">
        <v>16</v>
      </c>
      <c r="F11" s="31">
        <f t="shared" si="0"/>
        <v>64</v>
      </c>
      <c r="G11" s="31"/>
      <c r="H11" s="31">
        <f t="shared" si="1"/>
        <v>0</v>
      </c>
    </row>
    <row r="12" ht="14.45" customHeight="1" spans="1:8">
      <c r="A12" s="10">
        <v>7</v>
      </c>
      <c r="B12" s="28" t="s">
        <v>58</v>
      </c>
      <c r="C12" s="62" t="s">
        <v>13</v>
      </c>
      <c r="D12" s="31">
        <v>1</v>
      </c>
      <c r="E12" s="31">
        <v>812</v>
      </c>
      <c r="F12" s="31">
        <f t="shared" si="0"/>
        <v>812</v>
      </c>
      <c r="G12" s="31">
        <v>390</v>
      </c>
      <c r="H12" s="31">
        <f t="shared" si="1"/>
        <v>390</v>
      </c>
    </row>
    <row r="13" ht="14.45" customHeight="1" spans="1:8">
      <c r="A13" s="12">
        <v>8</v>
      </c>
      <c r="B13" s="91" t="s">
        <v>19</v>
      </c>
      <c r="C13" s="12" t="s">
        <v>20</v>
      </c>
      <c r="D13" s="64">
        <v>0.102</v>
      </c>
      <c r="E13" s="31">
        <v>21552</v>
      </c>
      <c r="F13" s="31">
        <f t="shared" si="0"/>
        <v>2198.304</v>
      </c>
      <c r="G13" s="31">
        <v>2104</v>
      </c>
      <c r="H13" s="31">
        <f t="shared" si="1"/>
        <v>214.608</v>
      </c>
    </row>
    <row r="14" ht="14.45" customHeight="1" spans="1:8">
      <c r="A14" s="12">
        <v>9</v>
      </c>
      <c r="B14" s="28" t="s">
        <v>59</v>
      </c>
      <c r="C14" s="62" t="s">
        <v>53</v>
      </c>
      <c r="D14" s="31">
        <v>1</v>
      </c>
      <c r="E14" s="31">
        <v>174</v>
      </c>
      <c r="F14" s="31">
        <f t="shared" si="0"/>
        <v>174</v>
      </c>
      <c r="G14" s="31"/>
      <c r="H14" s="31">
        <f t="shared" si="1"/>
        <v>0</v>
      </c>
    </row>
    <row r="15" ht="14.45" customHeight="1" spans="1:8">
      <c r="A15" s="96"/>
      <c r="B15" s="92"/>
      <c r="C15" s="92"/>
      <c r="D15" s="92"/>
      <c r="E15" s="93"/>
      <c r="F15" s="32"/>
      <c r="G15" s="30"/>
      <c r="H15" s="32"/>
    </row>
    <row r="16" ht="1.15" hidden="1" customHeight="1" spans="1:8">
      <c r="A16" s="96"/>
      <c r="B16" s="92"/>
      <c r="C16" s="92"/>
      <c r="D16" s="92"/>
      <c r="E16" s="93"/>
      <c r="F16" s="32"/>
      <c r="G16" s="30"/>
      <c r="H16" s="32"/>
    </row>
    <row r="17" ht="23.45" customHeight="1" spans="1:8">
      <c r="A17" s="21"/>
      <c r="B17" s="22" t="s">
        <v>60</v>
      </c>
      <c r="C17" s="23"/>
      <c r="D17" s="23"/>
      <c r="E17" s="24"/>
      <c r="F17" s="25">
        <f>SUM(F7:F14)</f>
        <v>12361.304</v>
      </c>
      <c r="G17" s="26"/>
      <c r="H17" s="25">
        <f>SUM(H7:H14)</f>
        <v>2599.608</v>
      </c>
    </row>
    <row r="18" ht="16.15" customHeight="1" spans="1:8">
      <c r="A18" s="21"/>
      <c r="B18" s="102"/>
      <c r="C18" s="103"/>
      <c r="D18" s="103"/>
      <c r="E18" s="104"/>
      <c r="F18" s="32"/>
      <c r="G18" s="105"/>
      <c r="H18" s="32"/>
    </row>
    <row r="19" ht="15.75" spans="1:8">
      <c r="A19" s="27">
        <v>1</v>
      </c>
      <c r="B19" s="28" t="s">
        <v>24</v>
      </c>
      <c r="C19" s="27"/>
      <c r="D19" s="29"/>
      <c r="E19" s="30"/>
      <c r="F19" s="31">
        <f>SUM(F7:F14)</f>
        <v>12361.304</v>
      </c>
      <c r="G19" s="30"/>
      <c r="H19" s="32"/>
    </row>
    <row r="20" ht="15.75" spans="1:8">
      <c r="A20" s="27">
        <v>2</v>
      </c>
      <c r="B20" s="28" t="s">
        <v>25</v>
      </c>
      <c r="C20" s="27"/>
      <c r="D20" s="29"/>
      <c r="E20" s="30"/>
      <c r="F20" s="31">
        <f>SUM(H7:H14)</f>
        <v>2599.608</v>
      </c>
      <c r="G20" s="30"/>
      <c r="H20" s="30"/>
    </row>
    <row r="21" ht="15.75" spans="1:8">
      <c r="A21" s="27">
        <v>3</v>
      </c>
      <c r="B21" s="28" t="s">
        <v>26</v>
      </c>
      <c r="C21" s="27"/>
      <c r="D21" s="29"/>
      <c r="E21" s="30"/>
      <c r="F21" s="31">
        <f>F20*30%</f>
        <v>779.8824</v>
      </c>
      <c r="G21" s="30"/>
      <c r="H21" s="30"/>
    </row>
    <row r="22" ht="31.5" spans="1:8">
      <c r="A22" s="27">
        <v>4</v>
      </c>
      <c r="B22" s="28" t="s">
        <v>61</v>
      </c>
      <c r="C22" s="27"/>
      <c r="D22" s="29"/>
      <c r="E22" s="30"/>
      <c r="F22" s="31">
        <f>SUM(F19+F20+F21)*2%</f>
        <v>314.815888</v>
      </c>
      <c r="G22" s="30"/>
      <c r="H22" s="30"/>
    </row>
    <row r="23" ht="32.25" customHeight="1" spans="1:8">
      <c r="A23" s="27">
        <v>5</v>
      </c>
      <c r="B23" s="28" t="s">
        <v>28</v>
      </c>
      <c r="C23" s="27"/>
      <c r="D23" s="29"/>
      <c r="E23" s="30"/>
      <c r="F23" s="31">
        <f>SUM(F20:F21)*20%</f>
        <v>675.89808</v>
      </c>
      <c r="G23" s="30"/>
      <c r="H23" s="30"/>
    </row>
    <row r="24" ht="26.45" customHeight="1" spans="1:8">
      <c r="A24" s="94" t="s">
        <v>29</v>
      </c>
      <c r="B24" s="94"/>
      <c r="C24" s="94"/>
      <c r="D24" s="94"/>
      <c r="E24" s="95"/>
      <c r="F24" s="32">
        <f>SUM(F19:F23)</f>
        <v>16731.508368</v>
      </c>
      <c r="G24" s="32"/>
      <c r="H24" s="30"/>
    </row>
    <row r="25" ht="14.45" customHeight="1" spans="1:14">
      <c r="A25" s="97" t="s">
        <v>38</v>
      </c>
      <c r="B25" s="97"/>
      <c r="C25" s="97"/>
      <c r="D25" s="97"/>
      <c r="E25" s="97"/>
      <c r="F25" s="97"/>
      <c r="G25" s="97"/>
      <c r="H25" s="97"/>
      <c r="L25" s="42"/>
      <c r="M25" s="42"/>
      <c r="N25" s="42"/>
    </row>
    <row r="26" ht="86.45" customHeight="1" spans="1:8">
      <c r="A26" s="98" t="s">
        <v>62</v>
      </c>
      <c r="B26" s="98"/>
      <c r="C26" s="98"/>
      <c r="D26" s="98"/>
      <c r="E26" s="98"/>
      <c r="F26" s="98"/>
      <c r="G26" s="98"/>
      <c r="H26" s="98"/>
    </row>
    <row r="27" ht="15.75" hidden="1" spans="1:8">
      <c r="A27" s="39"/>
      <c r="B27" s="39"/>
      <c r="C27" s="39"/>
      <c r="D27" s="39"/>
      <c r="E27" s="39"/>
      <c r="F27" s="39"/>
      <c r="G27" s="39"/>
      <c r="H27" s="39"/>
    </row>
    <row r="28" ht="36.75" customHeight="1" spans="1:9">
      <c r="A28" s="39" t="s">
        <v>31</v>
      </c>
      <c r="B28" s="39"/>
      <c r="C28" s="39"/>
      <c r="D28" s="39"/>
      <c r="E28" s="39"/>
      <c r="F28" s="39"/>
      <c r="G28" s="39"/>
      <c r="H28" s="39"/>
      <c r="I28" s="45"/>
    </row>
    <row r="29" ht="1.9" customHeight="1" spans="1:9">
      <c r="A29" s="39"/>
      <c r="B29" s="39"/>
      <c r="C29" s="39"/>
      <c r="D29" s="39"/>
      <c r="E29" s="39"/>
      <c r="F29" s="39"/>
      <c r="G29" s="39"/>
      <c r="H29" s="39"/>
      <c r="I29" s="45"/>
    </row>
    <row r="30" ht="31.9" customHeight="1" spans="1:8">
      <c r="A30" s="39"/>
      <c r="B30" s="39"/>
      <c r="C30" s="39"/>
      <c r="D30" s="39"/>
      <c r="E30" s="39"/>
      <c r="F30" s="39"/>
      <c r="G30" s="39"/>
      <c r="H30" s="39"/>
    </row>
    <row r="31" ht="15.75" spans="1:8">
      <c r="A31" s="39"/>
      <c r="B31" s="39" t="s">
        <v>32</v>
      </c>
      <c r="C31" s="39"/>
      <c r="D31" s="39"/>
      <c r="E31" s="39" t="s">
        <v>33</v>
      </c>
      <c r="F31" s="39"/>
      <c r="G31" s="39"/>
      <c r="H31" s="39"/>
    </row>
    <row r="32" ht="15.75" spans="1:8">
      <c r="A32" s="39"/>
      <c r="B32" s="39" t="s">
        <v>63</v>
      </c>
      <c r="C32" s="39"/>
      <c r="D32" s="39"/>
      <c r="E32" s="39" t="s">
        <v>64</v>
      </c>
      <c r="F32" s="39"/>
      <c r="G32" s="39"/>
      <c r="H32" s="39"/>
    </row>
    <row r="33" ht="15.75" spans="1:8">
      <c r="A33" s="39"/>
      <c r="B33" s="40" t="s">
        <v>65</v>
      </c>
      <c r="C33" s="40"/>
      <c r="D33" s="40"/>
      <c r="E33" s="39" t="s">
        <v>37</v>
      </c>
      <c r="F33" s="39"/>
      <c r="G33" s="39"/>
      <c r="H33" s="39"/>
    </row>
    <row r="34" ht="15.75" spans="1:8">
      <c r="A34" s="39"/>
      <c r="B34" s="39"/>
      <c r="C34" s="39"/>
      <c r="D34" s="39"/>
      <c r="E34" s="41"/>
      <c r="F34" s="39"/>
      <c r="G34" s="39"/>
      <c r="H34" s="39"/>
    </row>
    <row r="35" ht="15.75" spans="1:8">
      <c r="A35" s="39"/>
      <c r="B35" s="42"/>
      <c r="C35" s="42"/>
      <c r="D35" s="42"/>
      <c r="E35" s="43"/>
      <c r="F35" s="42"/>
      <c r="G35" s="42"/>
      <c r="H35" s="42"/>
    </row>
    <row r="36" ht="15.75" spans="1:8">
      <c r="A36" s="39"/>
      <c r="B36" s="42"/>
      <c r="C36" s="39"/>
      <c r="D36" s="39"/>
      <c r="E36" s="42"/>
      <c r="F36" s="42"/>
      <c r="G36" s="42"/>
      <c r="H36" s="42"/>
    </row>
    <row r="37" ht="33.75" customHeight="1" spans="1:9">
      <c r="A37" s="39"/>
      <c r="B37" s="39"/>
      <c r="C37" s="39"/>
      <c r="D37" s="39"/>
      <c r="E37" s="39"/>
      <c r="F37" s="39"/>
      <c r="G37" s="39"/>
      <c r="H37" s="39"/>
      <c r="I37" s="45"/>
    </row>
    <row r="38" ht="15.75" spans="1:8">
      <c r="A38" s="44"/>
      <c r="B38" s="44"/>
      <c r="C38" s="44"/>
      <c r="D38" s="44"/>
      <c r="E38" s="44"/>
      <c r="F38" s="44"/>
      <c r="G38" s="44"/>
      <c r="H38" s="44"/>
    </row>
    <row r="39" ht="15.75" spans="1:8">
      <c r="A39" s="44"/>
      <c r="B39" s="44"/>
      <c r="C39" s="44"/>
      <c r="D39" s="44"/>
      <c r="E39" s="44"/>
      <c r="F39" s="44"/>
      <c r="G39" s="44"/>
      <c r="H39" s="44"/>
    </row>
    <row r="40" ht="15.75" spans="1:8">
      <c r="A40" s="44"/>
      <c r="B40" s="44"/>
      <c r="C40" s="44"/>
      <c r="D40" s="44"/>
      <c r="E40" s="44"/>
      <c r="F40" s="44"/>
      <c r="G40" s="44"/>
      <c r="H40" s="44"/>
    </row>
    <row r="41" ht="18" customHeight="1" spans="1:5">
      <c r="A41" s="44"/>
      <c r="B41" s="44"/>
      <c r="C41" s="44"/>
      <c r="D41" s="44"/>
      <c r="E41" s="44"/>
    </row>
    <row r="42" ht="15.75" spans="1:5">
      <c r="A42" s="44"/>
      <c r="B42" s="44"/>
      <c r="C42" s="44"/>
      <c r="D42" s="44"/>
      <c r="E42" s="44"/>
    </row>
    <row r="43" ht="15.75" spans="1:5">
      <c r="A43" s="44"/>
      <c r="B43" s="44"/>
      <c r="C43" s="44"/>
      <c r="D43" s="44"/>
      <c r="E43" s="44"/>
    </row>
  </sheetData>
  <mergeCells count="28">
    <mergeCell ref="A1:H1"/>
    <mergeCell ref="A2:H2"/>
    <mergeCell ref="A3:H3"/>
    <mergeCell ref="E4:H4"/>
    <mergeCell ref="E5:F5"/>
    <mergeCell ref="G5:H5"/>
    <mergeCell ref="B17:E17"/>
    <mergeCell ref="A24:D24"/>
    <mergeCell ref="A25:H25"/>
    <mergeCell ref="L25:N25"/>
    <mergeCell ref="A26:H26"/>
    <mergeCell ref="A28:H28"/>
    <mergeCell ref="F30:G30"/>
    <mergeCell ref="B31:D31"/>
    <mergeCell ref="E31:H31"/>
    <mergeCell ref="B32:D32"/>
    <mergeCell ref="E32:H32"/>
    <mergeCell ref="B33:D33"/>
    <mergeCell ref="E33:H33"/>
    <mergeCell ref="B34:D34"/>
    <mergeCell ref="F34:H34"/>
    <mergeCell ref="B35:D35"/>
    <mergeCell ref="F35:H35"/>
    <mergeCell ref="A37:H37"/>
    <mergeCell ref="A4:A6"/>
    <mergeCell ref="B4:B6"/>
    <mergeCell ref="C4:C6"/>
    <mergeCell ref="D4:D6"/>
  </mergeCells>
  <pageMargins left="0.7" right="0.7" top="0.53" bottom="0.52" header="0.3" footer="0.3"/>
  <pageSetup paperSize="1" scale="72" orientation="portrait"/>
  <headerFooter/>
  <rowBreaks count="1" manualBreakCount="1">
    <brk id="3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1026" progId="Word.Picture.8" r:id="rId3">
          <objectPr defaultSize="0" r:id="rId4">
            <anchor moveWithCells="1" sizeWithCells="1">
              <from>
                <xdr:col>0</xdr:col>
                <xdr:colOff>114300</xdr:colOff>
                <xdr:row>0</xdr:row>
                <xdr:rowOff>104775</xdr:rowOff>
              </from>
              <to>
                <xdr:col>1</xdr:col>
                <xdr:colOff>114300</xdr:colOff>
                <xdr:row>1</xdr:row>
                <xdr:rowOff>171450</xdr:rowOff>
              </to>
            </anchor>
          </objectPr>
        </oleObject>
      </mc:Choice>
      <mc:Fallback>
        <oleObject shapeId="1026" progId="Word.Picture.8" r:id="rId3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4"/>
  <sheetViews>
    <sheetView view="pageBreakPreview" zoomScaleNormal="100" workbookViewId="0">
      <selection activeCell="A9" sqref="$A9:$XFD9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40" customHeight="1" spans="1:8">
      <c r="A3" s="7" t="s">
        <v>168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77</v>
      </c>
      <c r="C6" s="16" t="s">
        <v>53</v>
      </c>
      <c r="D6" s="16">
        <v>0</v>
      </c>
      <c r="E6" s="17">
        <v>3578</v>
      </c>
      <c r="F6" s="17">
        <f t="shared" ref="F6:F11" si="0">D6*E6</f>
        <v>0</v>
      </c>
      <c r="G6" s="17">
        <v>1072</v>
      </c>
      <c r="H6" s="17">
        <f t="shared" ref="H6:H11" si="1">D6*G6</f>
        <v>0</v>
      </c>
    </row>
    <row r="7" s="1" customFormat="1" ht="31.5" spans="1:8">
      <c r="A7" s="14">
        <v>2</v>
      </c>
      <c r="B7" s="15" t="s">
        <v>86</v>
      </c>
      <c r="C7" s="18" t="s">
        <v>13</v>
      </c>
      <c r="D7" s="17">
        <v>4</v>
      </c>
      <c r="E7" s="17">
        <v>439</v>
      </c>
      <c r="F7" s="17">
        <f t="shared" si="0"/>
        <v>1756</v>
      </c>
      <c r="G7" s="17">
        <v>122</v>
      </c>
      <c r="H7" s="17">
        <f t="shared" si="1"/>
        <v>488</v>
      </c>
    </row>
    <row r="8" s="1" customFormat="1" ht="15.75" spans="1:8">
      <c r="A8" s="14">
        <v>3</v>
      </c>
      <c r="B8" s="15" t="s">
        <v>57</v>
      </c>
      <c r="C8" s="18" t="s">
        <v>53</v>
      </c>
      <c r="D8" s="17">
        <v>8</v>
      </c>
      <c r="E8" s="17">
        <v>25</v>
      </c>
      <c r="F8" s="17">
        <f t="shared" si="0"/>
        <v>200</v>
      </c>
      <c r="G8" s="17">
        <v>0</v>
      </c>
      <c r="H8" s="17">
        <f t="shared" si="1"/>
        <v>0</v>
      </c>
    </row>
    <row r="9" s="1" customFormat="1" ht="15.75" spans="1:8">
      <c r="A9" s="14">
        <v>4</v>
      </c>
      <c r="B9" s="15" t="s">
        <v>58</v>
      </c>
      <c r="C9" s="19" t="s">
        <v>13</v>
      </c>
      <c r="D9" s="17">
        <v>1</v>
      </c>
      <c r="E9" s="17">
        <v>1209</v>
      </c>
      <c r="F9" s="17">
        <f t="shared" si="0"/>
        <v>1209</v>
      </c>
      <c r="G9" s="17">
        <v>448</v>
      </c>
      <c r="H9" s="17">
        <f t="shared" si="1"/>
        <v>448</v>
      </c>
    </row>
    <row r="10" s="1" customFormat="1" ht="31.5" spans="1:8">
      <c r="A10" s="14">
        <v>5</v>
      </c>
      <c r="B10" s="15" t="s">
        <v>78</v>
      </c>
      <c r="C10" s="19" t="s">
        <v>53</v>
      </c>
      <c r="D10" s="17">
        <v>6</v>
      </c>
      <c r="E10" s="17">
        <v>65</v>
      </c>
      <c r="F10" s="17">
        <f t="shared" si="0"/>
        <v>390</v>
      </c>
      <c r="G10" s="17">
        <v>0</v>
      </c>
      <c r="H10" s="17">
        <f t="shared" si="1"/>
        <v>0</v>
      </c>
    </row>
    <row r="11" s="1" customFormat="1" ht="15.75" spans="1:8">
      <c r="A11" s="14">
        <v>6</v>
      </c>
      <c r="B11" s="15" t="s">
        <v>142</v>
      </c>
      <c r="C11" s="18" t="s">
        <v>20</v>
      </c>
      <c r="D11" s="20">
        <v>0.21</v>
      </c>
      <c r="E11" s="17">
        <v>61515</v>
      </c>
      <c r="F11" s="17">
        <f t="shared" si="0"/>
        <v>12918.15</v>
      </c>
      <c r="G11" s="17">
        <v>3299</v>
      </c>
      <c r="H11" s="17">
        <f t="shared" si="1"/>
        <v>692.79</v>
      </c>
    </row>
    <row r="12" ht="23.45" customHeight="1" spans="1:8">
      <c r="A12" s="21"/>
      <c r="B12" s="22" t="s">
        <v>60</v>
      </c>
      <c r="C12" s="23"/>
      <c r="D12" s="23"/>
      <c r="E12" s="24"/>
      <c r="F12" s="25">
        <f>SUM(F6:F11)</f>
        <v>16473.15</v>
      </c>
      <c r="G12" s="26"/>
      <c r="H12" s="25">
        <f>SUM(H6:H11)</f>
        <v>1628.79</v>
      </c>
    </row>
    <row r="13" ht="15.75" spans="1:8">
      <c r="A13" s="27">
        <v>1</v>
      </c>
      <c r="B13" s="28" t="s">
        <v>24</v>
      </c>
      <c r="C13" s="27"/>
      <c r="D13" s="29"/>
      <c r="E13" s="30"/>
      <c r="F13" s="31">
        <f>F12</f>
        <v>16473.15</v>
      </c>
      <c r="G13" s="30"/>
      <c r="H13" s="32"/>
    </row>
    <row r="14" ht="15.75" spans="1:8">
      <c r="A14" s="27">
        <v>2</v>
      </c>
      <c r="B14" s="28" t="s">
        <v>25</v>
      </c>
      <c r="C14" s="27"/>
      <c r="D14" s="29"/>
      <c r="E14" s="30"/>
      <c r="F14" s="31">
        <f>H12</f>
        <v>1628.79</v>
      </c>
      <c r="G14" s="30"/>
      <c r="H14" s="30"/>
    </row>
    <row r="15" ht="15.75" spans="1:8">
      <c r="A15" s="27">
        <v>3</v>
      </c>
      <c r="B15" s="28" t="s">
        <v>26</v>
      </c>
      <c r="C15" s="27"/>
      <c r="D15" s="29"/>
      <c r="E15" s="30"/>
      <c r="F15" s="31">
        <f>F14*30%</f>
        <v>488.637</v>
      </c>
      <c r="G15" s="30"/>
      <c r="H15" s="30"/>
    </row>
    <row r="16" ht="31.5" spans="1:8">
      <c r="A16" s="27">
        <v>4</v>
      </c>
      <c r="B16" s="28" t="s">
        <v>61</v>
      </c>
      <c r="C16" s="27"/>
      <c r="D16" s="29"/>
      <c r="E16" s="30"/>
      <c r="F16" s="31">
        <f>SUM(F13+F14+F15)*2%</f>
        <v>371.81154</v>
      </c>
      <c r="G16" s="30"/>
      <c r="H16" s="30"/>
    </row>
    <row r="17" ht="32.25" customHeight="1" spans="1:8">
      <c r="A17" s="27">
        <v>5</v>
      </c>
      <c r="B17" s="28" t="s">
        <v>28</v>
      </c>
      <c r="C17" s="27"/>
      <c r="D17" s="29"/>
      <c r="E17" s="30"/>
      <c r="F17" s="31">
        <f>SUM(F14:F15)*20%</f>
        <v>423.4854</v>
      </c>
      <c r="G17" s="30"/>
      <c r="H17" s="30"/>
    </row>
    <row r="18" ht="26.45" customHeight="1" spans="1:8">
      <c r="A18" s="33" t="s">
        <v>23</v>
      </c>
      <c r="B18" s="34"/>
      <c r="C18" s="34"/>
      <c r="D18" s="34"/>
      <c r="E18" s="35"/>
      <c r="F18" s="36">
        <f>SUM(F13:F17)</f>
        <v>19385.87394</v>
      </c>
      <c r="G18" s="32"/>
      <c r="H18" s="30"/>
    </row>
    <row r="19" ht="36.75" customHeight="1" spans="1:9">
      <c r="A19" s="37" t="s">
        <v>87</v>
      </c>
      <c r="B19" s="37"/>
      <c r="C19" s="37"/>
      <c r="D19" s="37"/>
      <c r="E19" s="37"/>
      <c r="F19" s="37"/>
      <c r="G19" s="37"/>
      <c r="H19" s="37"/>
      <c r="I19" s="45"/>
    </row>
    <row r="20" ht="48" customHeight="1" spans="1:20">
      <c r="A20" s="38" t="s">
        <v>169</v>
      </c>
      <c r="B20" s="37"/>
      <c r="C20" s="37"/>
      <c r="D20" s="37"/>
      <c r="E20" s="37"/>
      <c r="F20" s="37"/>
      <c r="G20" s="37"/>
      <c r="H20" s="37"/>
      <c r="T20" s="46"/>
    </row>
    <row r="21" ht="300" customHeight="1" spans="1:8">
      <c r="A21" s="39"/>
      <c r="B21" s="39"/>
      <c r="C21" s="39"/>
      <c r="D21" s="39"/>
      <c r="E21" s="39"/>
      <c r="F21" s="39"/>
      <c r="G21" s="39"/>
      <c r="H21" s="39"/>
    </row>
    <row r="22" ht="15.75" spans="1:8">
      <c r="A22" s="39"/>
      <c r="B22" s="39" t="s">
        <v>32</v>
      </c>
      <c r="C22" s="39"/>
      <c r="D22" s="39"/>
      <c r="E22" s="39" t="s">
        <v>33</v>
      </c>
      <c r="F22" s="39"/>
      <c r="G22" s="39"/>
      <c r="H22" s="39"/>
    </row>
    <row r="23" ht="15.75" spans="1:8">
      <c r="A23" s="39"/>
      <c r="B23" s="39" t="s">
        <v>63</v>
      </c>
      <c r="C23" s="39"/>
      <c r="D23" s="39"/>
      <c r="E23" s="39" t="s">
        <v>64</v>
      </c>
      <c r="F23" s="39"/>
      <c r="G23" s="39"/>
      <c r="H23" s="39"/>
    </row>
    <row r="24" ht="15.75" spans="1:8">
      <c r="A24" s="39"/>
      <c r="B24" s="40" t="s">
        <v>99</v>
      </c>
      <c r="C24" s="40"/>
      <c r="D24" s="40"/>
      <c r="E24" s="39" t="s">
        <v>37</v>
      </c>
      <c r="F24" s="39"/>
      <c r="G24" s="39"/>
      <c r="H24" s="39"/>
    </row>
    <row r="25" ht="15.75" spans="1:8">
      <c r="A25" s="39"/>
      <c r="B25" s="39"/>
      <c r="C25" s="39"/>
      <c r="D25" s="39"/>
      <c r="E25" s="41"/>
      <c r="F25" s="39"/>
      <c r="G25" s="39"/>
      <c r="H25" s="39"/>
    </row>
    <row r="26" ht="15.75" spans="1:8">
      <c r="A26" s="39"/>
      <c r="B26" s="42"/>
      <c r="C26" s="42"/>
      <c r="D26" s="42"/>
      <c r="E26" s="43"/>
      <c r="F26" s="42"/>
      <c r="G26" s="42"/>
      <c r="H26" s="42"/>
    </row>
    <row r="27" ht="15.75" spans="1:8">
      <c r="A27" s="39"/>
      <c r="B27" s="42"/>
      <c r="C27" s="39"/>
      <c r="D27" s="39"/>
      <c r="E27" s="42"/>
      <c r="F27" s="42"/>
      <c r="G27" s="42"/>
      <c r="H27" s="42"/>
    </row>
    <row r="28" ht="33.75" customHeight="1" spans="1:9">
      <c r="A28" s="39"/>
      <c r="B28" s="39"/>
      <c r="C28" s="39"/>
      <c r="D28" s="39"/>
      <c r="E28" s="39"/>
      <c r="F28" s="39"/>
      <c r="G28" s="39"/>
      <c r="H28" s="39"/>
      <c r="I28" s="45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5.75" spans="1:8">
      <c r="A31" s="44"/>
      <c r="B31" s="44"/>
      <c r="C31" s="44"/>
      <c r="D31" s="44"/>
      <c r="E31" s="44"/>
      <c r="F31" s="44"/>
      <c r="G31" s="44"/>
      <c r="H31" s="44"/>
    </row>
    <row r="32" ht="18" customHeight="1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  <row r="34" ht="15.75" spans="1:5">
      <c r="A34" s="44"/>
      <c r="B34" s="44"/>
      <c r="C34" s="44"/>
      <c r="D34" s="44"/>
      <c r="E34" s="44"/>
    </row>
  </sheetData>
  <mergeCells count="26">
    <mergeCell ref="A1:H1"/>
    <mergeCell ref="A2:H2"/>
    <mergeCell ref="A3:H3"/>
    <mergeCell ref="E4:H4"/>
    <mergeCell ref="E5:F5"/>
    <mergeCell ref="G5:H5"/>
    <mergeCell ref="B12:E12"/>
    <mergeCell ref="A18:E18"/>
    <mergeCell ref="A19:H19"/>
    <mergeCell ref="A20:H20"/>
    <mergeCell ref="A21:H21"/>
    <mergeCell ref="B22:D22"/>
    <mergeCell ref="E22:H22"/>
    <mergeCell ref="B23:D23"/>
    <mergeCell ref="E23:H23"/>
    <mergeCell ref="B24:D24"/>
    <mergeCell ref="E24:H24"/>
    <mergeCell ref="B25:D25"/>
    <mergeCell ref="F25:H25"/>
    <mergeCell ref="B26:D26"/>
    <mergeCell ref="F26:H26"/>
    <mergeCell ref="A28:H28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5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50177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50177" progId="Word.Picture.8" r:id="rId3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tabSelected="1" view="pageBreakPreview" zoomScaleNormal="100" workbookViewId="0">
      <selection activeCell="H11" sqref="H11"/>
    </sheetView>
  </sheetViews>
  <sheetFormatPr defaultColWidth="9.14285714285714" defaultRowHeight="15"/>
  <cols>
    <col min="1" max="1" width="6" style="2" customWidth="1"/>
    <col min="2" max="2" width="44.2857142857143" style="2" customWidth="1"/>
    <col min="3" max="3" width="8.14285714285714" style="2" customWidth="1"/>
    <col min="4" max="4" width="9.14285714285714" style="2" customWidth="1"/>
    <col min="5" max="5" width="8.85714285714286" style="2" customWidth="1"/>
    <col min="6" max="6" width="13.7142857142857" style="2" customWidth="1"/>
    <col min="7" max="7" width="10" style="2" customWidth="1"/>
    <col min="8" max="8" width="14.5714285714286" style="2" customWidth="1"/>
    <col min="9" max="9" width="18.1428571428571" style="2" customWidth="1"/>
    <col min="10" max="16384" width="9.14285714285714" style="2"/>
  </cols>
  <sheetData>
    <row r="1" ht="30.75" customHeight="1" spans="1:8">
      <c r="A1" s="3" t="s">
        <v>69</v>
      </c>
      <c r="B1" s="3"/>
      <c r="C1" s="3"/>
      <c r="D1" s="3"/>
      <c r="E1" s="3"/>
      <c r="F1" s="3"/>
      <c r="G1" s="3"/>
      <c r="H1" s="3"/>
    </row>
    <row r="2" ht="16" customHeight="1" spans="1:8">
      <c r="A2" s="4" t="s">
        <v>154</v>
      </c>
      <c r="B2" s="5"/>
      <c r="C2" s="5"/>
      <c r="D2" s="5"/>
      <c r="E2" s="5"/>
      <c r="F2" s="5"/>
      <c r="G2" s="5"/>
      <c r="H2" s="6"/>
    </row>
    <row r="3" ht="34" customHeight="1" spans="1:8">
      <c r="A3" s="7" t="s">
        <v>170</v>
      </c>
      <c r="B3" s="8"/>
      <c r="C3" s="8"/>
      <c r="D3" s="8"/>
      <c r="E3" s="8"/>
      <c r="F3" s="8"/>
      <c r="G3" s="8"/>
      <c r="H3" s="9"/>
    </row>
    <row r="4" ht="18.75" customHeight="1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124</v>
      </c>
      <c r="F4" s="12"/>
      <c r="G4" s="12"/>
      <c r="H4" s="12"/>
    </row>
    <row r="5" ht="18.7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s="1" customFormat="1" ht="15.75" spans="1:8">
      <c r="A6" s="14">
        <v>1</v>
      </c>
      <c r="B6" s="15" t="s">
        <v>77</v>
      </c>
      <c r="C6" s="16" t="s">
        <v>53</v>
      </c>
      <c r="D6" s="16">
        <v>1</v>
      </c>
      <c r="E6" s="17">
        <v>3578</v>
      </c>
      <c r="F6" s="17">
        <f t="shared" ref="F6:F10" si="0">D6*E6</f>
        <v>3578</v>
      </c>
      <c r="G6" s="17">
        <v>1072</v>
      </c>
      <c r="H6" s="17">
        <f t="shared" ref="H6:H10" si="1">D6*G6</f>
        <v>1072</v>
      </c>
    </row>
    <row r="7" s="1" customFormat="1" ht="15.75" spans="1:8">
      <c r="A7" s="14">
        <v>2</v>
      </c>
      <c r="B7" s="15" t="s">
        <v>57</v>
      </c>
      <c r="C7" s="18" t="s">
        <v>53</v>
      </c>
      <c r="D7" s="17">
        <v>6</v>
      </c>
      <c r="E7" s="17">
        <v>25</v>
      </c>
      <c r="F7" s="17">
        <f t="shared" si="0"/>
        <v>150</v>
      </c>
      <c r="G7" s="17">
        <v>0</v>
      </c>
      <c r="H7" s="17">
        <f t="shared" si="1"/>
        <v>0</v>
      </c>
    </row>
    <row r="8" s="1" customFormat="1" ht="31.5" spans="1:8">
      <c r="A8" s="14">
        <v>3</v>
      </c>
      <c r="B8" s="15" t="s">
        <v>86</v>
      </c>
      <c r="C8" s="18" t="s">
        <v>13</v>
      </c>
      <c r="D8" s="17">
        <v>1</v>
      </c>
      <c r="E8" s="17">
        <v>439</v>
      </c>
      <c r="F8" s="17">
        <f t="shared" si="0"/>
        <v>439</v>
      </c>
      <c r="G8" s="17">
        <v>122</v>
      </c>
      <c r="H8" s="17">
        <f t="shared" si="1"/>
        <v>122</v>
      </c>
    </row>
    <row r="9" s="1" customFormat="1" ht="15.75" spans="1:8">
      <c r="A9" s="14">
        <v>4</v>
      </c>
      <c r="B9" s="15" t="s">
        <v>58</v>
      </c>
      <c r="C9" s="19" t="s">
        <v>13</v>
      </c>
      <c r="D9" s="17">
        <v>1</v>
      </c>
      <c r="E9" s="17">
        <v>1209</v>
      </c>
      <c r="F9" s="17">
        <f t="shared" si="0"/>
        <v>1209</v>
      </c>
      <c r="G9" s="17">
        <v>448</v>
      </c>
      <c r="H9" s="17">
        <f t="shared" si="1"/>
        <v>448</v>
      </c>
    </row>
    <row r="10" s="1" customFormat="1" ht="15.75" spans="1:8">
      <c r="A10" s="14">
        <v>5</v>
      </c>
      <c r="B10" s="15" t="s">
        <v>142</v>
      </c>
      <c r="C10" s="18" t="s">
        <v>20</v>
      </c>
      <c r="D10" s="20">
        <v>0.12</v>
      </c>
      <c r="E10" s="17">
        <v>61515</v>
      </c>
      <c r="F10" s="17">
        <f t="shared" si="0"/>
        <v>7381.8</v>
      </c>
      <c r="G10" s="17">
        <v>3299</v>
      </c>
      <c r="H10" s="17">
        <f t="shared" si="1"/>
        <v>395.88</v>
      </c>
    </row>
    <row r="11" ht="23.45" customHeight="1" spans="1:8">
      <c r="A11" s="21"/>
      <c r="B11" s="22" t="s">
        <v>60</v>
      </c>
      <c r="C11" s="23"/>
      <c r="D11" s="23"/>
      <c r="E11" s="24"/>
      <c r="F11" s="25">
        <f>SUM(F6:F10)</f>
        <v>12757.8</v>
      </c>
      <c r="G11" s="26"/>
      <c r="H11" s="25">
        <f>SUM(H6:H10)</f>
        <v>2037.88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F11</f>
        <v>12757.8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H11</f>
        <v>2037.88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611.364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308.14088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529.8488</v>
      </c>
      <c r="G16" s="30"/>
      <c r="H16" s="30"/>
    </row>
    <row r="17" ht="26.45" customHeight="1" spans="1:8">
      <c r="A17" s="33" t="s">
        <v>23</v>
      </c>
      <c r="B17" s="34"/>
      <c r="C17" s="34"/>
      <c r="D17" s="34"/>
      <c r="E17" s="35"/>
      <c r="F17" s="36">
        <f>SUM(F12:F16)</f>
        <v>16245.03368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48" customHeight="1" spans="1:20">
      <c r="A19" s="38" t="s">
        <v>171</v>
      </c>
      <c r="B19" s="37"/>
      <c r="C19" s="37"/>
      <c r="D19" s="37"/>
      <c r="E19" s="37"/>
      <c r="F19" s="37"/>
      <c r="G19" s="37"/>
      <c r="H19" s="37"/>
      <c r="T19" s="46"/>
    </row>
    <row r="20" ht="300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65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E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5"/>
    <mergeCell ref="B4:B5"/>
    <mergeCell ref="C4:C5"/>
    <mergeCell ref="D4:D5"/>
  </mergeCells>
  <pageMargins left="0.329861111111111" right="0.229861111111111" top="0.329861111111111" bottom="0.519444444444444" header="0.3" footer="0.3"/>
  <pageSetup paperSize="1" scale="88" orientation="portrait" blackAndWhite="1" horizontalDpi="600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51201" progId="Word.Picture.8" r:id="rId3">
          <objectPr defaultSize="0" r:id="rId4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1</xdr:col>
                <xdr:colOff>62230</xdr:colOff>
                <xdr:row>1</xdr:row>
                <xdr:rowOff>10160</xdr:rowOff>
              </to>
            </anchor>
          </objectPr>
        </oleObject>
      </mc:Choice>
      <mc:Fallback>
        <oleObject shapeId="51201" progId="Word.Picture.8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1"/>
  <sheetViews>
    <sheetView workbookViewId="0">
      <selection activeCell="D28" sqref="D28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0</v>
      </c>
      <c r="B1" s="65"/>
      <c r="C1" s="65"/>
      <c r="D1" s="65"/>
      <c r="E1" s="65"/>
      <c r="F1" s="65"/>
      <c r="G1" s="65"/>
      <c r="H1" s="65"/>
    </row>
    <row r="2" ht="21" customHeight="1" spans="1:8">
      <c r="A2" s="99" t="s">
        <v>66</v>
      </c>
      <c r="B2" s="99"/>
      <c r="C2" s="99"/>
      <c r="D2" s="99"/>
      <c r="E2" s="99"/>
      <c r="F2" s="99"/>
      <c r="G2" s="99"/>
      <c r="H2" s="99"/>
    </row>
    <row r="3" ht="41.25" customHeight="1" spans="1:8">
      <c r="A3" s="66" t="s">
        <v>67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ht="14.45" customHeight="1" spans="1:8">
      <c r="A7" s="10">
        <v>1</v>
      </c>
      <c r="B7" s="11" t="s">
        <v>52</v>
      </c>
      <c r="C7" s="12" t="s">
        <v>53</v>
      </c>
      <c r="D7" s="11">
        <v>1</v>
      </c>
      <c r="E7" s="58">
        <v>4706</v>
      </c>
      <c r="F7" s="31">
        <f t="shared" ref="F7:F12" si="0">D7*E7</f>
        <v>4706</v>
      </c>
      <c r="G7" s="58">
        <v>932</v>
      </c>
      <c r="H7" s="31">
        <f t="shared" ref="H7:H12" si="1">D7*G7</f>
        <v>932</v>
      </c>
    </row>
    <row r="8" ht="31.5" spans="1:8">
      <c r="A8" s="12">
        <v>2</v>
      </c>
      <c r="B8" s="59" t="s">
        <v>54</v>
      </c>
      <c r="C8" s="12" t="s">
        <v>13</v>
      </c>
      <c r="D8" s="31">
        <v>1</v>
      </c>
      <c r="E8" s="31">
        <v>272</v>
      </c>
      <c r="F8" s="31">
        <f t="shared" si="0"/>
        <v>272</v>
      </c>
      <c r="G8" s="31">
        <v>106</v>
      </c>
      <c r="H8" s="31">
        <f t="shared" si="1"/>
        <v>106</v>
      </c>
    </row>
    <row r="9" ht="14.45" customHeight="1" spans="1:8">
      <c r="A9" s="12">
        <v>6</v>
      </c>
      <c r="B9" s="91" t="s">
        <v>57</v>
      </c>
      <c r="C9" s="12" t="s">
        <v>53</v>
      </c>
      <c r="D9" s="31">
        <v>6</v>
      </c>
      <c r="E9" s="31">
        <v>16</v>
      </c>
      <c r="F9" s="31">
        <f t="shared" si="0"/>
        <v>96</v>
      </c>
      <c r="G9" s="31"/>
      <c r="H9" s="31">
        <f t="shared" si="1"/>
        <v>0</v>
      </c>
    </row>
    <row r="10" ht="14.45" customHeight="1" spans="1:8">
      <c r="A10" s="10">
        <v>7</v>
      </c>
      <c r="B10" s="28" t="s">
        <v>58</v>
      </c>
      <c r="C10" s="62" t="s">
        <v>13</v>
      </c>
      <c r="D10" s="31">
        <v>1</v>
      </c>
      <c r="E10" s="31">
        <v>812</v>
      </c>
      <c r="F10" s="31">
        <f t="shared" si="0"/>
        <v>812</v>
      </c>
      <c r="G10" s="31">
        <v>390</v>
      </c>
      <c r="H10" s="31">
        <f t="shared" si="1"/>
        <v>390</v>
      </c>
    </row>
    <row r="11" ht="14.45" customHeight="1" spans="1:8">
      <c r="A11" s="12">
        <v>8</v>
      </c>
      <c r="B11" s="91" t="s">
        <v>19</v>
      </c>
      <c r="C11" s="12" t="s">
        <v>20</v>
      </c>
      <c r="D11" s="64">
        <v>0.12</v>
      </c>
      <c r="E11" s="31">
        <v>21552</v>
      </c>
      <c r="F11" s="31">
        <f t="shared" si="0"/>
        <v>2586.24</v>
      </c>
      <c r="G11" s="31">
        <v>2104</v>
      </c>
      <c r="H11" s="31">
        <f t="shared" si="1"/>
        <v>252.48</v>
      </c>
    </row>
    <row r="12" ht="14.45" customHeight="1" spans="1:8">
      <c r="A12" s="12">
        <v>9</v>
      </c>
      <c r="B12" s="28" t="s">
        <v>59</v>
      </c>
      <c r="C12" s="62" t="s">
        <v>53</v>
      </c>
      <c r="D12" s="31">
        <v>1</v>
      </c>
      <c r="E12" s="31">
        <v>174</v>
      </c>
      <c r="F12" s="31">
        <f t="shared" si="0"/>
        <v>174</v>
      </c>
      <c r="G12" s="31"/>
      <c r="H12" s="31">
        <f t="shared" si="1"/>
        <v>0</v>
      </c>
    </row>
    <row r="13" ht="14.45" customHeight="1" spans="1:8">
      <c r="A13" s="96"/>
      <c r="B13" s="92"/>
      <c r="C13" s="92"/>
      <c r="D13" s="92"/>
      <c r="E13" s="93"/>
      <c r="F13" s="32"/>
      <c r="G13" s="30"/>
      <c r="H13" s="32"/>
    </row>
    <row r="14" ht="1.15" hidden="1" customHeight="1" spans="1:8">
      <c r="A14" s="96"/>
      <c r="B14" s="92"/>
      <c r="C14" s="92"/>
      <c r="D14" s="92"/>
      <c r="E14" s="93"/>
      <c r="F14" s="32"/>
      <c r="G14" s="30"/>
      <c r="H14" s="32"/>
    </row>
    <row r="15" ht="23.45" customHeight="1" spans="1:8">
      <c r="A15" s="21"/>
      <c r="B15" s="22" t="s">
        <v>60</v>
      </c>
      <c r="C15" s="23"/>
      <c r="D15" s="23"/>
      <c r="E15" s="24"/>
      <c r="F15" s="25">
        <f>SUM(F7:F12)</f>
        <v>8646.24</v>
      </c>
      <c r="G15" s="26"/>
      <c r="H15" s="25">
        <f>SUM(H7:H12)</f>
        <v>1680.48</v>
      </c>
    </row>
    <row r="16" ht="16.15" customHeight="1" spans="1:8">
      <c r="A16" s="21"/>
      <c r="B16" s="102"/>
      <c r="C16" s="103"/>
      <c r="D16" s="103"/>
      <c r="E16" s="104"/>
      <c r="F16" s="32"/>
      <c r="G16" s="105"/>
      <c r="H16" s="32"/>
    </row>
    <row r="17" ht="15.75" spans="1:8">
      <c r="A17" s="27">
        <v>1</v>
      </c>
      <c r="B17" s="28" t="s">
        <v>24</v>
      </c>
      <c r="C17" s="27"/>
      <c r="D17" s="29"/>
      <c r="E17" s="30"/>
      <c r="F17" s="31">
        <f>F15</f>
        <v>8646.24</v>
      </c>
      <c r="G17" s="30"/>
      <c r="H17" s="32"/>
    </row>
    <row r="18" ht="15.75" spans="1:8">
      <c r="A18" s="27">
        <v>2</v>
      </c>
      <c r="B18" s="28" t="s">
        <v>25</v>
      </c>
      <c r="C18" s="27"/>
      <c r="D18" s="29"/>
      <c r="E18" s="30"/>
      <c r="F18" s="31">
        <f>SUM(H7:H12)</f>
        <v>1680.48</v>
      </c>
      <c r="G18" s="30"/>
      <c r="H18" s="30"/>
    </row>
    <row r="19" ht="15.75" spans="1:8">
      <c r="A19" s="27">
        <v>3</v>
      </c>
      <c r="B19" s="28" t="s">
        <v>26</v>
      </c>
      <c r="C19" s="27"/>
      <c r="D19" s="29"/>
      <c r="E19" s="30"/>
      <c r="F19" s="31">
        <f>F18*30%</f>
        <v>504.144</v>
      </c>
      <c r="G19" s="30"/>
      <c r="H19" s="30"/>
    </row>
    <row r="20" ht="31.5" spans="1:8">
      <c r="A20" s="27">
        <v>4</v>
      </c>
      <c r="B20" s="28" t="s">
        <v>61</v>
      </c>
      <c r="C20" s="27"/>
      <c r="D20" s="29"/>
      <c r="E20" s="30"/>
      <c r="F20" s="31">
        <f>SUM(F17+F18+F19)*2%</f>
        <v>216.61728</v>
      </c>
      <c r="G20" s="30"/>
      <c r="H20" s="30"/>
    </row>
    <row r="21" ht="32.25" customHeight="1" spans="1:8">
      <c r="A21" s="27">
        <v>5</v>
      </c>
      <c r="B21" s="28" t="s">
        <v>28</v>
      </c>
      <c r="C21" s="27"/>
      <c r="D21" s="29"/>
      <c r="E21" s="30"/>
      <c r="F21" s="31">
        <f>SUM(F18:F19)*20%</f>
        <v>436.9248</v>
      </c>
      <c r="G21" s="30"/>
      <c r="H21" s="30"/>
    </row>
    <row r="22" ht="26.45" customHeight="1" spans="1:8">
      <c r="A22" s="94" t="s">
        <v>29</v>
      </c>
      <c r="B22" s="94"/>
      <c r="C22" s="94"/>
      <c r="D22" s="94"/>
      <c r="E22" s="95"/>
      <c r="F22" s="32">
        <f>SUM(F17:F21)</f>
        <v>11484.40608</v>
      </c>
      <c r="G22" s="32"/>
      <c r="H22" s="30"/>
    </row>
    <row r="23" ht="14.45" customHeight="1" spans="1:14">
      <c r="A23" s="97" t="s">
        <v>38</v>
      </c>
      <c r="B23" s="97"/>
      <c r="C23" s="97"/>
      <c r="D23" s="97"/>
      <c r="E23" s="97"/>
      <c r="F23" s="97"/>
      <c r="G23" s="97"/>
      <c r="H23" s="97"/>
      <c r="L23" s="42"/>
      <c r="M23" s="42"/>
      <c r="N23" s="42"/>
    </row>
    <row r="24" ht="86.45" customHeight="1" spans="1:8">
      <c r="A24" s="98" t="s">
        <v>68</v>
      </c>
      <c r="B24" s="98"/>
      <c r="C24" s="98"/>
      <c r="D24" s="98"/>
      <c r="E24" s="98"/>
      <c r="F24" s="98"/>
      <c r="G24" s="98"/>
      <c r="H24" s="98"/>
    </row>
    <row r="25" ht="15.75" hidden="1" spans="1:8">
      <c r="A25" s="39"/>
      <c r="B25" s="39"/>
      <c r="C25" s="39"/>
      <c r="D25" s="39"/>
      <c r="E25" s="39"/>
      <c r="F25" s="39"/>
      <c r="G25" s="39"/>
      <c r="H25" s="39"/>
    </row>
    <row r="26" ht="36.75" customHeight="1" spans="1:9">
      <c r="A26" s="39" t="s">
        <v>31</v>
      </c>
      <c r="B26" s="39"/>
      <c r="C26" s="39"/>
      <c r="D26" s="39"/>
      <c r="E26" s="39"/>
      <c r="F26" s="39"/>
      <c r="G26" s="39"/>
      <c r="H26" s="39"/>
      <c r="I26" s="45"/>
    </row>
    <row r="27" ht="1.9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31.9" customHeight="1" spans="1:8">
      <c r="A28" s="39"/>
      <c r="B28" s="39"/>
      <c r="C28" s="39"/>
      <c r="D28" s="39"/>
      <c r="E28" s="39"/>
      <c r="F28" s="39"/>
      <c r="G28" s="39"/>
      <c r="H28" s="39"/>
    </row>
    <row r="29" ht="15.75" spans="1:8">
      <c r="A29" s="39"/>
      <c r="B29" s="39" t="s">
        <v>32</v>
      </c>
      <c r="C29" s="39"/>
      <c r="D29" s="39"/>
      <c r="E29" s="39" t="s">
        <v>33</v>
      </c>
      <c r="F29" s="39"/>
      <c r="G29" s="39"/>
      <c r="H29" s="39"/>
    </row>
    <row r="30" ht="15.75" spans="1:8">
      <c r="A30" s="39"/>
      <c r="B30" s="39" t="s">
        <v>63</v>
      </c>
      <c r="C30" s="39"/>
      <c r="D30" s="39"/>
      <c r="E30" s="39" t="s">
        <v>64</v>
      </c>
      <c r="F30" s="39"/>
      <c r="G30" s="39"/>
      <c r="H30" s="39"/>
    </row>
    <row r="31" ht="15.75" spans="1:8">
      <c r="A31" s="39"/>
      <c r="B31" s="40" t="s">
        <v>65</v>
      </c>
      <c r="C31" s="40"/>
      <c r="D31" s="40"/>
      <c r="E31" s="39" t="s">
        <v>37</v>
      </c>
      <c r="F31" s="39"/>
      <c r="G31" s="39"/>
      <c r="H31" s="39"/>
    </row>
    <row r="32" ht="15.75" spans="1:8">
      <c r="A32" s="39"/>
      <c r="B32" s="39"/>
      <c r="C32" s="39"/>
      <c r="D32" s="39"/>
      <c r="E32" s="41"/>
      <c r="F32" s="39"/>
      <c r="G32" s="39"/>
      <c r="H32" s="39"/>
    </row>
    <row r="33" ht="15.75" spans="1:8">
      <c r="A33" s="39"/>
      <c r="B33" s="42"/>
      <c r="C33" s="42"/>
      <c r="D33" s="42"/>
      <c r="E33" s="43"/>
      <c r="F33" s="42"/>
      <c r="G33" s="42"/>
      <c r="H33" s="42"/>
    </row>
    <row r="34" ht="15.75" spans="1:8">
      <c r="A34" s="39"/>
      <c r="B34" s="42"/>
      <c r="C34" s="39"/>
      <c r="D34" s="39"/>
      <c r="E34" s="42"/>
      <c r="F34" s="42"/>
      <c r="G34" s="42"/>
      <c r="H34" s="42"/>
    </row>
    <row r="35" ht="33.75" customHeight="1" spans="1:9">
      <c r="A35" s="39"/>
      <c r="B35" s="39"/>
      <c r="C35" s="39"/>
      <c r="D35" s="39"/>
      <c r="E35" s="39"/>
      <c r="F35" s="39"/>
      <c r="G35" s="39"/>
      <c r="H35" s="39"/>
      <c r="I35" s="45"/>
    </row>
    <row r="36" ht="15.75" spans="1:8">
      <c r="A36" s="44"/>
      <c r="B36" s="44"/>
      <c r="C36" s="44"/>
      <c r="D36" s="44"/>
      <c r="E36" s="44"/>
      <c r="F36" s="44"/>
      <c r="G36" s="44"/>
      <c r="H36" s="44"/>
    </row>
    <row r="37" ht="15.75" spans="1:8">
      <c r="A37" s="44"/>
      <c r="B37" s="44"/>
      <c r="C37" s="44"/>
      <c r="D37" s="44"/>
      <c r="E37" s="44"/>
      <c r="F37" s="44"/>
      <c r="G37" s="44"/>
      <c r="H37" s="44"/>
    </row>
    <row r="38" ht="15.75" spans="1:8">
      <c r="A38" s="44"/>
      <c r="B38" s="44"/>
      <c r="C38" s="44"/>
      <c r="D38" s="44"/>
      <c r="E38" s="44"/>
      <c r="F38" s="44"/>
      <c r="G38" s="44"/>
      <c r="H38" s="44"/>
    </row>
    <row r="39" ht="18" customHeight="1" spans="1:5">
      <c r="A39" s="44"/>
      <c r="B39" s="44"/>
      <c r="C39" s="44"/>
      <c r="D39" s="44"/>
      <c r="E39" s="44"/>
    </row>
    <row r="40" ht="15.75" spans="1:5">
      <c r="A40" s="44"/>
      <c r="B40" s="44"/>
      <c r="C40" s="44"/>
      <c r="D40" s="44"/>
      <c r="E40" s="44"/>
    </row>
    <row r="41" ht="15.75" spans="1:5">
      <c r="A41" s="44"/>
      <c r="B41" s="44"/>
      <c r="C41" s="44"/>
      <c r="D41" s="44"/>
      <c r="E41" s="44"/>
    </row>
  </sheetData>
  <mergeCells count="28">
    <mergeCell ref="A1:H1"/>
    <mergeCell ref="A2:H2"/>
    <mergeCell ref="A3:H3"/>
    <mergeCell ref="E4:H4"/>
    <mergeCell ref="E5:F5"/>
    <mergeCell ref="G5:H5"/>
    <mergeCell ref="B15:E15"/>
    <mergeCell ref="A22:D22"/>
    <mergeCell ref="A23:H23"/>
    <mergeCell ref="L23:N23"/>
    <mergeCell ref="A24:H24"/>
    <mergeCell ref="A26:H26"/>
    <mergeCell ref="F28:G28"/>
    <mergeCell ref="B29:D29"/>
    <mergeCell ref="E29:H29"/>
    <mergeCell ref="B30:D30"/>
    <mergeCell ref="E30:H30"/>
    <mergeCell ref="B31:D31"/>
    <mergeCell ref="E31:H31"/>
    <mergeCell ref="B32:D32"/>
    <mergeCell ref="F32:H32"/>
    <mergeCell ref="B33:D33"/>
    <mergeCell ref="F33:H33"/>
    <mergeCell ref="A35:H35"/>
    <mergeCell ref="A4:A6"/>
    <mergeCell ref="B4:B6"/>
    <mergeCell ref="C4:C6"/>
    <mergeCell ref="D4:D6"/>
  </mergeCells>
  <pageMargins left="0.7" right="0.7" top="0.53" bottom="0.52" header="0.3" footer="0.3"/>
  <pageSetup paperSize="1" scale="72" orientation="portrait"/>
  <headerFooter/>
  <rowBreaks count="1" manualBreakCount="1">
    <brk id="32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6145" progId="Word.Picture.8" r:id="rId3">
          <objectPr defaultSize="0" r:id="rId4">
            <anchor moveWithCells="1" sizeWithCells="1">
              <from>
                <xdr:col>0</xdr:col>
                <xdr:colOff>0</xdr:colOff>
                <xdr:row>0</xdr:row>
                <xdr:rowOff>76200</xdr:rowOff>
              </from>
              <to>
                <xdr:col>1</xdr:col>
                <xdr:colOff>0</xdr:colOff>
                <xdr:row>1</xdr:row>
                <xdr:rowOff>142875</xdr:rowOff>
              </to>
            </anchor>
          </objectPr>
        </oleObject>
      </mc:Choice>
      <mc:Fallback>
        <oleObject shapeId="6145" progId="Word.Picture.8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0"/>
  <sheetViews>
    <sheetView workbookViewId="0">
      <selection activeCell="F10" sqref="F10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7.14285714285714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99" t="s">
        <v>70</v>
      </c>
      <c r="B2" s="99"/>
      <c r="C2" s="99"/>
      <c r="D2" s="99"/>
      <c r="E2" s="99"/>
      <c r="F2" s="99"/>
      <c r="G2" s="99"/>
      <c r="H2" s="99"/>
    </row>
    <row r="3" ht="35.25" customHeight="1" spans="1:8">
      <c r="A3" s="66" t="s">
        <v>71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ht="14.45" customHeight="1" spans="1:8">
      <c r="A7" s="10">
        <v>1</v>
      </c>
      <c r="B7" s="59" t="s">
        <v>52</v>
      </c>
      <c r="C7" s="12" t="s">
        <v>53</v>
      </c>
      <c r="D7" s="11">
        <v>2</v>
      </c>
      <c r="E7" s="31">
        <v>4706</v>
      </c>
      <c r="F7" s="31">
        <f>E7*D7</f>
        <v>9412</v>
      </c>
      <c r="G7" s="31">
        <v>932</v>
      </c>
      <c r="H7" s="31">
        <f>G7*D7</f>
        <v>1864</v>
      </c>
    </row>
    <row r="8" ht="33" customHeight="1" spans="1:8">
      <c r="A8" s="12">
        <v>2</v>
      </c>
      <c r="B8" s="59" t="s">
        <v>54</v>
      </c>
      <c r="C8" s="12" t="s">
        <v>13</v>
      </c>
      <c r="D8" s="31">
        <v>1</v>
      </c>
      <c r="E8" s="31">
        <v>272</v>
      </c>
      <c r="F8" s="31">
        <f t="shared" ref="F8:F12" si="0">E8*D8</f>
        <v>272</v>
      </c>
      <c r="G8" s="31">
        <v>106</v>
      </c>
      <c r="H8" s="31">
        <f t="shared" ref="H8:H12" si="1">G8*D8</f>
        <v>106</v>
      </c>
    </row>
    <row r="9" ht="14.45" customHeight="1" spans="1:8">
      <c r="A9" s="12">
        <v>6</v>
      </c>
      <c r="B9" s="59" t="s">
        <v>57</v>
      </c>
      <c r="C9" s="12" t="s">
        <v>53</v>
      </c>
      <c r="D9" s="31">
        <v>6</v>
      </c>
      <c r="E9" s="31">
        <v>16</v>
      </c>
      <c r="F9" s="31">
        <f t="shared" si="0"/>
        <v>96</v>
      </c>
      <c r="G9" s="31"/>
      <c r="H9" s="31">
        <f t="shared" si="1"/>
        <v>0</v>
      </c>
    </row>
    <row r="10" ht="14.45" customHeight="1" spans="1:8">
      <c r="A10" s="10">
        <v>7</v>
      </c>
      <c r="B10" s="28" t="s">
        <v>58</v>
      </c>
      <c r="C10" s="62" t="s">
        <v>13</v>
      </c>
      <c r="D10" s="31">
        <v>1</v>
      </c>
      <c r="E10" s="31">
        <v>812</v>
      </c>
      <c r="F10" s="31">
        <f t="shared" si="0"/>
        <v>812</v>
      </c>
      <c r="G10" s="31">
        <v>390</v>
      </c>
      <c r="H10" s="31">
        <f t="shared" si="1"/>
        <v>390</v>
      </c>
    </row>
    <row r="11" ht="14.45" customHeight="1" spans="1:8">
      <c r="A11" s="12">
        <v>8</v>
      </c>
      <c r="B11" s="59" t="s">
        <v>19</v>
      </c>
      <c r="C11" s="12" t="s">
        <v>20</v>
      </c>
      <c r="D11" s="64">
        <v>0.12</v>
      </c>
      <c r="E11" s="31">
        <v>21552</v>
      </c>
      <c r="F11" s="31">
        <f t="shared" si="0"/>
        <v>2586.24</v>
      </c>
      <c r="G11" s="31">
        <v>2104</v>
      </c>
      <c r="H11" s="31">
        <f t="shared" si="1"/>
        <v>252.48</v>
      </c>
    </row>
    <row r="12" ht="14.45" customHeight="1" spans="1:8">
      <c r="A12" s="12">
        <v>9</v>
      </c>
      <c r="B12" s="28" t="s">
        <v>59</v>
      </c>
      <c r="C12" s="62" t="s">
        <v>53</v>
      </c>
      <c r="D12" s="31">
        <v>1</v>
      </c>
      <c r="E12" s="31">
        <v>174</v>
      </c>
      <c r="F12" s="31">
        <f t="shared" si="0"/>
        <v>174</v>
      </c>
      <c r="G12" s="31"/>
      <c r="H12" s="31">
        <f t="shared" si="1"/>
        <v>0</v>
      </c>
    </row>
    <row r="13" ht="14.45" customHeight="1" spans="1:8">
      <c r="A13" s="96"/>
      <c r="B13" s="92"/>
      <c r="C13" s="92"/>
      <c r="D13" s="92"/>
      <c r="E13" s="93"/>
      <c r="F13" s="32"/>
      <c r="G13" s="30"/>
      <c r="H13" s="32"/>
    </row>
    <row r="14" ht="1.15" hidden="1" customHeight="1" spans="1:8">
      <c r="A14" s="96"/>
      <c r="B14" s="92"/>
      <c r="C14" s="92"/>
      <c r="D14" s="92"/>
      <c r="E14" s="93"/>
      <c r="F14" s="32"/>
      <c r="G14" s="30"/>
      <c r="H14" s="32"/>
    </row>
    <row r="15" ht="23.45" customHeight="1" spans="1:8">
      <c r="A15" s="21"/>
      <c r="B15" s="22" t="s">
        <v>60</v>
      </c>
      <c r="C15" s="23"/>
      <c r="D15" s="23"/>
      <c r="E15" s="24"/>
      <c r="F15" s="25">
        <f>SUM(F7:F12)</f>
        <v>13352.24</v>
      </c>
      <c r="G15" s="26"/>
      <c r="H15" s="25">
        <f>SUM(H7:H12)</f>
        <v>2612.48</v>
      </c>
    </row>
    <row r="16" ht="16.15" customHeight="1" spans="1:8">
      <c r="A16" s="21"/>
      <c r="B16" s="102"/>
      <c r="C16" s="103"/>
      <c r="D16" s="103"/>
      <c r="E16" s="104"/>
      <c r="F16" s="32"/>
      <c r="G16" s="105"/>
      <c r="H16" s="32"/>
    </row>
    <row r="17" ht="15.75" spans="1:8">
      <c r="A17" s="27">
        <v>1</v>
      </c>
      <c r="B17" s="28" t="s">
        <v>24</v>
      </c>
      <c r="C17" s="27"/>
      <c r="D17" s="29"/>
      <c r="E17" s="30"/>
      <c r="F17" s="31">
        <f>SUM(F7:F12)</f>
        <v>13352.24</v>
      </c>
      <c r="G17" s="30"/>
      <c r="H17" s="32"/>
    </row>
    <row r="18" ht="15.75" spans="1:8">
      <c r="A18" s="27">
        <v>2</v>
      </c>
      <c r="B18" s="28" t="s">
        <v>25</v>
      </c>
      <c r="C18" s="27"/>
      <c r="D18" s="29"/>
      <c r="E18" s="30"/>
      <c r="F18" s="31">
        <f>SUM(H7:H12)</f>
        <v>2612.48</v>
      </c>
      <c r="G18" s="30"/>
      <c r="H18" s="30"/>
    </row>
    <row r="19" ht="15.75" spans="1:8">
      <c r="A19" s="27">
        <v>3</v>
      </c>
      <c r="B19" s="28" t="s">
        <v>26</v>
      </c>
      <c r="C19" s="27"/>
      <c r="D19" s="29"/>
      <c r="E19" s="30"/>
      <c r="F19" s="31">
        <f>F18*30%</f>
        <v>783.744</v>
      </c>
      <c r="G19" s="30"/>
      <c r="H19" s="30"/>
    </row>
    <row r="20" ht="31.5" spans="1:8">
      <c r="A20" s="27">
        <v>4</v>
      </c>
      <c r="B20" s="28" t="s">
        <v>61</v>
      </c>
      <c r="C20" s="27"/>
      <c r="D20" s="29"/>
      <c r="E20" s="30"/>
      <c r="F20" s="31">
        <f>SUM(F17+F18+F19)*2%</f>
        <v>334.96928</v>
      </c>
      <c r="G20" s="30"/>
      <c r="H20" s="30"/>
    </row>
    <row r="21" ht="32.25" customHeight="1" spans="1:8">
      <c r="A21" s="27">
        <v>5</v>
      </c>
      <c r="B21" s="28" t="s">
        <v>28</v>
      </c>
      <c r="C21" s="27"/>
      <c r="D21" s="29"/>
      <c r="E21" s="30"/>
      <c r="F21" s="31">
        <f>SUM(F18:F19)*20%</f>
        <v>679.2448</v>
      </c>
      <c r="G21" s="30"/>
      <c r="H21" s="30"/>
    </row>
    <row r="22" ht="26.45" customHeight="1" spans="1:8">
      <c r="A22" s="94" t="s">
        <v>29</v>
      </c>
      <c r="B22" s="94"/>
      <c r="C22" s="94"/>
      <c r="D22" s="94"/>
      <c r="E22" s="95"/>
      <c r="F22" s="32">
        <f>SUM(F17:F21)</f>
        <v>17762.67808</v>
      </c>
      <c r="G22" s="32"/>
      <c r="H22" s="30"/>
    </row>
    <row r="23" ht="22.15" customHeight="1" spans="1:14">
      <c r="A23" s="97"/>
      <c r="B23" s="97"/>
      <c r="C23" s="97"/>
      <c r="D23" s="97"/>
      <c r="E23" s="97"/>
      <c r="F23" s="97"/>
      <c r="G23" s="97"/>
      <c r="H23" s="97"/>
      <c r="L23" s="42"/>
      <c r="M23" s="42"/>
      <c r="N23" s="42"/>
    </row>
    <row r="24" ht="86.45" customHeight="1" spans="1:8">
      <c r="A24" s="98" t="s">
        <v>72</v>
      </c>
      <c r="B24" s="98"/>
      <c r="C24" s="98"/>
      <c r="D24" s="98"/>
      <c r="E24" s="98"/>
      <c r="F24" s="98"/>
      <c r="G24" s="98"/>
      <c r="H24" s="98"/>
    </row>
    <row r="25" ht="15.75" hidden="1" spans="1:8">
      <c r="A25" s="39"/>
      <c r="B25" s="39"/>
      <c r="C25" s="39"/>
      <c r="D25" s="39"/>
      <c r="E25" s="39"/>
      <c r="F25" s="39"/>
      <c r="G25" s="39"/>
      <c r="H25" s="39"/>
    </row>
    <row r="26" ht="36.75" customHeight="1" spans="1:9">
      <c r="A26" s="39" t="s">
        <v>31</v>
      </c>
      <c r="B26" s="39"/>
      <c r="C26" s="39"/>
      <c r="D26" s="39"/>
      <c r="E26" s="39"/>
      <c r="F26" s="39"/>
      <c r="G26" s="39"/>
      <c r="H26" s="39"/>
      <c r="I26" s="45"/>
    </row>
    <row r="27" ht="31.9" customHeight="1" spans="1:8">
      <c r="A27" s="39"/>
      <c r="B27" s="39"/>
      <c r="C27" s="39"/>
      <c r="D27" s="39"/>
      <c r="E27" s="39"/>
      <c r="F27" s="39"/>
      <c r="G27" s="39"/>
      <c r="H27" s="39"/>
    </row>
    <row r="28" ht="15.75" spans="1:8">
      <c r="A28" s="39"/>
      <c r="B28" s="39" t="s">
        <v>32</v>
      </c>
      <c r="C28" s="39"/>
      <c r="D28" s="39"/>
      <c r="E28" s="39" t="s">
        <v>33</v>
      </c>
      <c r="F28" s="39"/>
      <c r="G28" s="39"/>
      <c r="H28" s="39"/>
    </row>
    <row r="29" ht="15.75" spans="1:8">
      <c r="A29" s="39"/>
      <c r="B29" s="39" t="s">
        <v>63</v>
      </c>
      <c r="C29" s="39"/>
      <c r="D29" s="39"/>
      <c r="E29" s="39" t="s">
        <v>64</v>
      </c>
      <c r="F29" s="39"/>
      <c r="G29" s="39"/>
      <c r="H29" s="39"/>
    </row>
    <row r="30" ht="15.75" spans="1:8">
      <c r="A30" s="39"/>
      <c r="B30" s="40" t="s">
        <v>65</v>
      </c>
      <c r="C30" s="40"/>
      <c r="D30" s="40"/>
      <c r="E30" s="39" t="s">
        <v>37</v>
      </c>
      <c r="F30" s="39"/>
      <c r="G30" s="39"/>
      <c r="H30" s="39"/>
    </row>
    <row r="31" ht="15.75" spans="1:8">
      <c r="A31" s="39"/>
      <c r="B31" s="39"/>
      <c r="C31" s="39"/>
      <c r="D31" s="39"/>
      <c r="E31" s="41"/>
      <c r="F31" s="39"/>
      <c r="G31" s="39"/>
      <c r="H31" s="39"/>
    </row>
    <row r="32" ht="15.75" spans="1:8">
      <c r="A32" s="39"/>
      <c r="B32" s="42"/>
      <c r="C32" s="42"/>
      <c r="D32" s="42"/>
      <c r="E32" s="43"/>
      <c r="F32" s="42"/>
      <c r="G32" s="42"/>
      <c r="H32" s="42"/>
    </row>
    <row r="33" ht="15.75" spans="1:8">
      <c r="A33" s="39"/>
      <c r="B33" s="42"/>
      <c r="C33" s="39"/>
      <c r="D33" s="39"/>
      <c r="E33" s="42"/>
      <c r="F33" s="42"/>
      <c r="G33" s="42"/>
      <c r="H33" s="42"/>
    </row>
    <row r="34" ht="33.75" customHeight="1" spans="1:9">
      <c r="A34" s="39"/>
      <c r="B34" s="39"/>
      <c r="C34" s="39"/>
      <c r="D34" s="39"/>
      <c r="E34" s="39"/>
      <c r="F34" s="39"/>
      <c r="G34" s="39"/>
      <c r="H34" s="39"/>
      <c r="I34" s="45"/>
    </row>
    <row r="35" ht="15.75" spans="1:8">
      <c r="A35" s="44"/>
      <c r="B35" s="44"/>
      <c r="C35" s="44"/>
      <c r="D35" s="44"/>
      <c r="E35" s="44"/>
      <c r="F35" s="44"/>
      <c r="G35" s="44"/>
      <c r="H35" s="44"/>
    </row>
    <row r="36" ht="15.75" spans="1:8">
      <c r="A36" s="44"/>
      <c r="B36" s="44"/>
      <c r="C36" s="44"/>
      <c r="D36" s="44"/>
      <c r="E36" s="44"/>
      <c r="F36" s="44"/>
      <c r="G36" s="44"/>
      <c r="H36" s="44"/>
    </row>
    <row r="37" ht="15.75" spans="1:8">
      <c r="A37" s="44"/>
      <c r="B37" s="44"/>
      <c r="C37" s="44"/>
      <c r="D37" s="44"/>
      <c r="E37" s="44"/>
      <c r="F37" s="44"/>
      <c r="G37" s="44"/>
      <c r="H37" s="44"/>
    </row>
    <row r="38" ht="18" customHeight="1" spans="1:5">
      <c r="A38" s="44"/>
      <c r="B38" s="44"/>
      <c r="C38" s="44"/>
      <c r="D38" s="44"/>
      <c r="E38" s="44"/>
    </row>
    <row r="39" ht="15.75" spans="1:5">
      <c r="A39" s="44"/>
      <c r="B39" s="44"/>
      <c r="C39" s="44"/>
      <c r="D39" s="44"/>
      <c r="E39" s="44"/>
    </row>
    <row r="40" ht="15.75" spans="1:5">
      <c r="A40" s="44"/>
      <c r="B40" s="44"/>
      <c r="C40" s="44"/>
      <c r="D40" s="44"/>
      <c r="E40" s="44"/>
    </row>
  </sheetData>
  <mergeCells count="28">
    <mergeCell ref="A1:H1"/>
    <mergeCell ref="A2:H2"/>
    <mergeCell ref="A3:H3"/>
    <mergeCell ref="E4:H4"/>
    <mergeCell ref="E5:F5"/>
    <mergeCell ref="G5:H5"/>
    <mergeCell ref="B15:E15"/>
    <mergeCell ref="A22:D22"/>
    <mergeCell ref="A23:H23"/>
    <mergeCell ref="L23:N23"/>
    <mergeCell ref="A24:H24"/>
    <mergeCell ref="A26:H26"/>
    <mergeCell ref="A27:H27"/>
    <mergeCell ref="B28:D28"/>
    <mergeCell ref="E28:H28"/>
    <mergeCell ref="B29:D29"/>
    <mergeCell ref="E29:H29"/>
    <mergeCell ref="B30:D30"/>
    <mergeCell ref="E30:H30"/>
    <mergeCell ref="B31:D31"/>
    <mergeCell ref="F31:H31"/>
    <mergeCell ref="B32:D32"/>
    <mergeCell ref="F32:H32"/>
    <mergeCell ref="A34:H34"/>
    <mergeCell ref="A4:A6"/>
    <mergeCell ref="B4:B6"/>
    <mergeCell ref="C4:C6"/>
    <mergeCell ref="D4:D6"/>
  </mergeCells>
  <pageMargins left="0.33" right="0.23" top="0.53" bottom="0.52" header="0.3" footer="0.3"/>
  <pageSetup paperSize="1" scale="90" orientation="portrait"/>
  <headerFooter/>
  <rowBreaks count="1" manualBreakCount="1">
    <brk id="31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5121" progId="Word.Picture.8" r:id="rId3">
          <objectPr defaultSize="0" r:id="rId4">
            <anchor moveWithCells="1" sizeWithCells="1">
              <from>
                <xdr:col>0</xdr:col>
                <xdr:colOff>38100</xdr:colOff>
                <xdr:row>0</xdr:row>
                <xdr:rowOff>28575</xdr:rowOff>
              </from>
              <to>
                <xdr:col>1</xdr:col>
                <xdr:colOff>200025</xdr:colOff>
                <xdr:row>1</xdr:row>
                <xdr:rowOff>247650</xdr:rowOff>
              </to>
            </anchor>
          </objectPr>
        </oleObject>
      </mc:Choice>
      <mc:Fallback>
        <oleObject shapeId="5121" progId="Word.Picture.8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0"/>
  <sheetViews>
    <sheetView workbookViewId="0">
      <selection activeCell="B10" sqref="B10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99" t="s">
        <v>66</v>
      </c>
      <c r="B2" s="99"/>
      <c r="C2" s="99"/>
      <c r="D2" s="99"/>
      <c r="E2" s="99"/>
      <c r="F2" s="99"/>
      <c r="G2" s="99"/>
      <c r="H2" s="99"/>
    </row>
    <row r="3" ht="54" customHeight="1" spans="1:8">
      <c r="A3" s="66" t="s">
        <v>73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/>
    </row>
    <row r="7" ht="14.45" customHeight="1" spans="1:8">
      <c r="A7" s="10">
        <v>1</v>
      </c>
      <c r="B7" s="11" t="s">
        <v>52</v>
      </c>
      <c r="C7" s="12" t="s">
        <v>53</v>
      </c>
      <c r="D7" s="11">
        <v>1</v>
      </c>
      <c r="E7" s="58">
        <v>4706</v>
      </c>
      <c r="F7" s="31">
        <f t="shared" ref="F7:F12" si="0">D7*E7</f>
        <v>4706</v>
      </c>
      <c r="G7" s="58">
        <v>932</v>
      </c>
      <c r="H7" s="31">
        <f t="shared" ref="H7:H12" si="1">D7*G7</f>
        <v>932</v>
      </c>
    </row>
    <row r="8" ht="31.5" spans="1:8">
      <c r="A8" s="12">
        <v>2</v>
      </c>
      <c r="B8" s="59" t="s">
        <v>54</v>
      </c>
      <c r="C8" s="12" t="s">
        <v>13</v>
      </c>
      <c r="D8" s="31">
        <v>1</v>
      </c>
      <c r="E8" s="31">
        <v>272</v>
      </c>
      <c r="F8" s="31">
        <f t="shared" si="0"/>
        <v>272</v>
      </c>
      <c r="G8" s="31">
        <v>106</v>
      </c>
      <c r="H8" s="31">
        <f t="shared" si="1"/>
        <v>106</v>
      </c>
    </row>
    <row r="9" ht="14.45" customHeight="1" spans="1:8">
      <c r="A9" s="12">
        <v>6</v>
      </c>
      <c r="B9" s="91" t="s">
        <v>57</v>
      </c>
      <c r="C9" s="12" t="s">
        <v>53</v>
      </c>
      <c r="D9" s="31">
        <v>6</v>
      </c>
      <c r="E9" s="31">
        <v>16</v>
      </c>
      <c r="F9" s="31">
        <f t="shared" si="0"/>
        <v>96</v>
      </c>
      <c r="G9" s="31"/>
      <c r="H9" s="31">
        <f t="shared" si="1"/>
        <v>0</v>
      </c>
    </row>
    <row r="10" ht="14.45" customHeight="1" spans="1:8">
      <c r="A10" s="10">
        <v>7</v>
      </c>
      <c r="B10" s="28" t="s">
        <v>58</v>
      </c>
      <c r="C10" s="62" t="s">
        <v>13</v>
      </c>
      <c r="D10" s="31">
        <v>1</v>
      </c>
      <c r="E10" s="31">
        <v>812</v>
      </c>
      <c r="F10" s="31">
        <f t="shared" si="0"/>
        <v>812</v>
      </c>
      <c r="G10" s="31">
        <v>390</v>
      </c>
      <c r="H10" s="31">
        <f t="shared" si="1"/>
        <v>390</v>
      </c>
    </row>
    <row r="11" ht="14.45" customHeight="1" spans="1:8">
      <c r="A11" s="12">
        <v>8</v>
      </c>
      <c r="B11" s="91" t="s">
        <v>19</v>
      </c>
      <c r="C11" s="12" t="s">
        <v>20</v>
      </c>
      <c r="D11" s="64">
        <v>0.12</v>
      </c>
      <c r="E11" s="31">
        <v>21552</v>
      </c>
      <c r="F11" s="31">
        <f t="shared" si="0"/>
        <v>2586.24</v>
      </c>
      <c r="G11" s="31">
        <v>2104</v>
      </c>
      <c r="H11" s="31">
        <f t="shared" si="1"/>
        <v>252.48</v>
      </c>
    </row>
    <row r="12" ht="14.45" customHeight="1" spans="1:8">
      <c r="A12" s="12">
        <v>9</v>
      </c>
      <c r="B12" s="28" t="s">
        <v>59</v>
      </c>
      <c r="C12" s="62" t="s">
        <v>53</v>
      </c>
      <c r="D12" s="31">
        <v>1</v>
      </c>
      <c r="E12" s="31">
        <v>174</v>
      </c>
      <c r="F12" s="31">
        <f t="shared" si="0"/>
        <v>174</v>
      </c>
      <c r="G12" s="31"/>
      <c r="H12" s="31">
        <f t="shared" si="1"/>
        <v>0</v>
      </c>
    </row>
    <row r="13" ht="14.45" customHeight="1" spans="1:8">
      <c r="A13" s="96"/>
      <c r="B13" s="92"/>
      <c r="C13" s="92"/>
      <c r="D13" s="92"/>
      <c r="E13" s="93"/>
      <c r="F13" s="32"/>
      <c r="G13" s="30"/>
      <c r="H13" s="32"/>
    </row>
    <row r="14" ht="1.15" hidden="1" customHeight="1" spans="1:8">
      <c r="A14" s="96"/>
      <c r="B14" s="92"/>
      <c r="C14" s="92"/>
      <c r="D14" s="92"/>
      <c r="E14" s="93"/>
      <c r="F14" s="32"/>
      <c r="G14" s="30"/>
      <c r="H14" s="32"/>
    </row>
    <row r="15" ht="23.45" customHeight="1" spans="1:8">
      <c r="A15" s="21"/>
      <c r="B15" s="22" t="s">
        <v>60</v>
      </c>
      <c r="C15" s="23"/>
      <c r="D15" s="23"/>
      <c r="E15" s="24"/>
      <c r="F15" s="25">
        <f>SUM(F7:F12)</f>
        <v>8646.24</v>
      </c>
      <c r="G15" s="26"/>
      <c r="H15" s="25">
        <f>SUM(H7:H12)</f>
        <v>1680.48</v>
      </c>
    </row>
    <row r="16" ht="16.15" customHeight="1" spans="1:8">
      <c r="A16" s="21"/>
      <c r="B16" s="102"/>
      <c r="C16" s="103"/>
      <c r="D16" s="103"/>
      <c r="E16" s="104"/>
      <c r="F16" s="32"/>
      <c r="G16" s="105"/>
      <c r="H16" s="32"/>
    </row>
    <row r="17" ht="15.75" spans="1:8">
      <c r="A17" s="27">
        <v>1</v>
      </c>
      <c r="B17" s="28" t="s">
        <v>24</v>
      </c>
      <c r="C17" s="27"/>
      <c r="D17" s="29"/>
      <c r="E17" s="30"/>
      <c r="F17" s="31">
        <f>SUM(F7:F12)</f>
        <v>8646.24</v>
      </c>
      <c r="G17" s="30"/>
      <c r="H17" s="32"/>
    </row>
    <row r="18" ht="15.75" spans="1:8">
      <c r="A18" s="27">
        <v>2</v>
      </c>
      <c r="B18" s="28" t="s">
        <v>25</v>
      </c>
      <c r="C18" s="27"/>
      <c r="D18" s="29"/>
      <c r="E18" s="30"/>
      <c r="F18" s="31">
        <f>SUM(H7:H12)</f>
        <v>1680.48</v>
      </c>
      <c r="G18" s="30"/>
      <c r="H18" s="30"/>
    </row>
    <row r="19" ht="15.75" spans="1:8">
      <c r="A19" s="27">
        <v>3</v>
      </c>
      <c r="B19" s="28" t="s">
        <v>26</v>
      </c>
      <c r="C19" s="27"/>
      <c r="D19" s="29"/>
      <c r="E19" s="30"/>
      <c r="F19" s="31">
        <f>F18*30%</f>
        <v>504.144</v>
      </c>
      <c r="G19" s="30"/>
      <c r="H19" s="30"/>
    </row>
    <row r="20" ht="31.5" spans="1:8">
      <c r="A20" s="27">
        <v>4</v>
      </c>
      <c r="B20" s="28" t="s">
        <v>61</v>
      </c>
      <c r="C20" s="27"/>
      <c r="D20" s="29"/>
      <c r="E20" s="30"/>
      <c r="F20" s="31">
        <f>SUM(F17+F18+F19)*2%</f>
        <v>216.61728</v>
      </c>
      <c r="G20" s="30"/>
      <c r="H20" s="30"/>
    </row>
    <row r="21" ht="32.25" customHeight="1" spans="1:8">
      <c r="A21" s="27">
        <v>5</v>
      </c>
      <c r="B21" s="28" t="s">
        <v>28</v>
      </c>
      <c r="C21" s="27"/>
      <c r="D21" s="29"/>
      <c r="E21" s="30"/>
      <c r="F21" s="31">
        <f>SUM(F18:F19)*20%</f>
        <v>436.9248</v>
      </c>
      <c r="G21" s="30"/>
      <c r="H21" s="30"/>
    </row>
    <row r="22" ht="26.45" customHeight="1" spans="1:8">
      <c r="A22" s="94" t="s">
        <v>29</v>
      </c>
      <c r="B22" s="94"/>
      <c r="C22" s="94"/>
      <c r="D22" s="94"/>
      <c r="E22" s="95"/>
      <c r="F22" s="32">
        <f>SUM(F17:F21)</f>
        <v>11484.40608</v>
      </c>
      <c r="G22" s="32"/>
      <c r="H22" s="30"/>
    </row>
    <row r="23" ht="22.15" customHeight="1" spans="1:14">
      <c r="A23" s="97"/>
      <c r="B23" s="97"/>
      <c r="C23" s="97"/>
      <c r="D23" s="97"/>
      <c r="E23" s="97"/>
      <c r="F23" s="97"/>
      <c r="G23" s="97"/>
      <c r="H23" s="97"/>
      <c r="L23" s="42"/>
      <c r="M23" s="42"/>
      <c r="N23" s="42"/>
    </row>
    <row r="24" ht="86.45" customHeight="1" spans="1:8">
      <c r="A24" s="98" t="s">
        <v>74</v>
      </c>
      <c r="B24" s="98"/>
      <c r="C24" s="98"/>
      <c r="D24" s="98"/>
      <c r="E24" s="98"/>
      <c r="F24" s="98"/>
      <c r="G24" s="98"/>
      <c r="H24" s="98"/>
    </row>
    <row r="25" ht="15.75" hidden="1" spans="1:8">
      <c r="A25" s="39"/>
      <c r="B25" s="39"/>
      <c r="C25" s="39"/>
      <c r="D25" s="39"/>
      <c r="E25" s="39"/>
      <c r="F25" s="39"/>
      <c r="G25" s="39"/>
      <c r="H25" s="39"/>
    </row>
    <row r="26" ht="36.75" customHeight="1" spans="1:9">
      <c r="A26" s="39" t="s">
        <v>31</v>
      </c>
      <c r="B26" s="39"/>
      <c r="C26" s="39"/>
      <c r="D26" s="39"/>
      <c r="E26" s="39"/>
      <c r="F26" s="39"/>
      <c r="G26" s="39"/>
      <c r="H26" s="39"/>
      <c r="I26" s="45"/>
    </row>
    <row r="27" ht="31.9" customHeight="1" spans="1:8">
      <c r="A27" s="39"/>
      <c r="B27" s="39"/>
      <c r="C27" s="39"/>
      <c r="D27" s="39"/>
      <c r="E27" s="39"/>
      <c r="F27" s="39"/>
      <c r="G27" s="39"/>
      <c r="H27" s="39"/>
    </row>
    <row r="28" ht="15.75" spans="1:8">
      <c r="A28" s="39"/>
      <c r="B28" s="39" t="s">
        <v>32</v>
      </c>
      <c r="C28" s="39"/>
      <c r="D28" s="39"/>
      <c r="E28" s="39" t="s">
        <v>33</v>
      </c>
      <c r="F28" s="39"/>
      <c r="G28" s="39"/>
      <c r="H28" s="39"/>
    </row>
    <row r="29" ht="15.75" spans="1:8">
      <c r="A29" s="39"/>
      <c r="B29" s="39" t="s">
        <v>63</v>
      </c>
      <c r="C29" s="39"/>
      <c r="D29" s="39"/>
      <c r="E29" s="39" t="s">
        <v>64</v>
      </c>
      <c r="F29" s="39"/>
      <c r="G29" s="39"/>
      <c r="H29" s="39"/>
    </row>
    <row r="30" ht="15.75" spans="1:8">
      <c r="A30" s="39"/>
      <c r="B30" s="40" t="s">
        <v>65</v>
      </c>
      <c r="C30" s="40"/>
      <c r="D30" s="40"/>
      <c r="E30" s="39" t="s">
        <v>37</v>
      </c>
      <c r="F30" s="39"/>
      <c r="G30" s="39"/>
      <c r="H30" s="39"/>
    </row>
    <row r="31" ht="15.75" spans="1:8">
      <c r="A31" s="39"/>
      <c r="B31" s="39"/>
      <c r="C31" s="39"/>
      <c r="D31" s="39"/>
      <c r="E31" s="41"/>
      <c r="F31" s="39"/>
      <c r="G31" s="39"/>
      <c r="H31" s="39"/>
    </row>
    <row r="32" ht="15.75" spans="1:8">
      <c r="A32" s="39"/>
      <c r="B32" s="42"/>
      <c r="C32" s="42"/>
      <c r="D32" s="42"/>
      <c r="E32" s="43"/>
      <c r="F32" s="42"/>
      <c r="G32" s="42"/>
      <c r="H32" s="42"/>
    </row>
    <row r="33" ht="15.75" spans="1:8">
      <c r="A33" s="39"/>
      <c r="B33" s="42"/>
      <c r="C33" s="39"/>
      <c r="D33" s="39"/>
      <c r="E33" s="42"/>
      <c r="F33" s="42"/>
      <c r="G33" s="42"/>
      <c r="H33" s="42"/>
    </row>
    <row r="34" ht="33.75" customHeight="1" spans="1:9">
      <c r="A34" s="39"/>
      <c r="B34" s="39"/>
      <c r="C34" s="39"/>
      <c r="D34" s="39"/>
      <c r="E34" s="39"/>
      <c r="F34" s="39"/>
      <c r="G34" s="39"/>
      <c r="H34" s="39"/>
      <c r="I34" s="45"/>
    </row>
    <row r="35" ht="15.75" spans="1:8">
      <c r="A35" s="44"/>
      <c r="B35" s="44"/>
      <c r="C35" s="44"/>
      <c r="D35" s="44"/>
      <c r="E35" s="44"/>
      <c r="F35" s="44"/>
      <c r="G35" s="44"/>
      <c r="H35" s="44"/>
    </row>
    <row r="36" ht="15.75" spans="1:8">
      <c r="A36" s="44"/>
      <c r="B36" s="44"/>
      <c r="C36" s="44"/>
      <c r="D36" s="44"/>
      <c r="E36" s="44"/>
      <c r="F36" s="44"/>
      <c r="G36" s="44"/>
      <c r="H36" s="44"/>
    </row>
    <row r="37" ht="15.75" spans="1:8">
      <c r="A37" s="44"/>
      <c r="B37" s="44"/>
      <c r="C37" s="44"/>
      <c r="D37" s="44"/>
      <c r="E37" s="44"/>
      <c r="F37" s="44"/>
      <c r="G37" s="44"/>
      <c r="H37" s="44"/>
    </row>
    <row r="38" ht="18" customHeight="1" spans="1:5">
      <c r="A38" s="44"/>
      <c r="B38" s="44"/>
      <c r="C38" s="44"/>
      <c r="D38" s="44"/>
      <c r="E38" s="44"/>
    </row>
    <row r="39" ht="15.75" spans="1:5">
      <c r="A39" s="44"/>
      <c r="B39" s="44"/>
      <c r="C39" s="44"/>
      <c r="D39" s="44"/>
      <c r="E39" s="44"/>
    </row>
    <row r="40" ht="15.75" spans="1:5">
      <c r="A40" s="44"/>
      <c r="B40" s="44"/>
      <c r="C40" s="44"/>
      <c r="D40" s="44"/>
      <c r="E40" s="44"/>
    </row>
  </sheetData>
  <mergeCells count="28">
    <mergeCell ref="A1:H1"/>
    <mergeCell ref="A2:H2"/>
    <mergeCell ref="A3:H3"/>
    <mergeCell ref="E4:H4"/>
    <mergeCell ref="E5:F5"/>
    <mergeCell ref="G5:H5"/>
    <mergeCell ref="B15:E15"/>
    <mergeCell ref="A22:D22"/>
    <mergeCell ref="A23:H23"/>
    <mergeCell ref="L23:N23"/>
    <mergeCell ref="A24:H24"/>
    <mergeCell ref="A26:H26"/>
    <mergeCell ref="A27:H27"/>
    <mergeCell ref="B28:D28"/>
    <mergeCell ref="E28:H28"/>
    <mergeCell ref="B29:D29"/>
    <mergeCell ref="E29:H29"/>
    <mergeCell ref="B30:D30"/>
    <mergeCell ref="E30:H30"/>
    <mergeCell ref="B31:D31"/>
    <mergeCell ref="F31:H31"/>
    <mergeCell ref="B32:D32"/>
    <mergeCell ref="F32:H32"/>
    <mergeCell ref="A34:H34"/>
    <mergeCell ref="A4:A6"/>
    <mergeCell ref="B4:B6"/>
    <mergeCell ref="C4:C6"/>
    <mergeCell ref="D4:D6"/>
  </mergeCells>
  <pageMargins left="0.7" right="0.7" top="0.53" bottom="0.52" header="0.3" footer="0.3"/>
  <pageSetup paperSize="1" scale="72" orientation="portrait"/>
  <headerFooter/>
  <rowBreaks count="1" manualBreakCount="1">
    <brk id="31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4097" progId="Word.Picture.8" r:id="rId3">
          <objectPr defaultSize="0" r:id="rId4">
            <anchor moveWithCells="1" sizeWithCells="1">
              <from>
                <xdr:col>0</xdr:col>
                <xdr:colOff>114300</xdr:colOff>
                <xdr:row>0</xdr:row>
                <xdr:rowOff>104775</xdr:rowOff>
              </from>
              <to>
                <xdr:col>1</xdr:col>
                <xdr:colOff>114300</xdr:colOff>
                <xdr:row>1</xdr:row>
                <xdr:rowOff>171450</xdr:rowOff>
              </to>
            </anchor>
          </objectPr>
        </oleObject>
      </mc:Choice>
      <mc:Fallback>
        <oleObject shapeId="4097" progId="Word.Picture.8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2"/>
  <sheetViews>
    <sheetView workbookViewId="0">
      <selection activeCell="A10" sqref="$A10:$XFD10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99" t="s">
        <v>75</v>
      </c>
      <c r="B2" s="99"/>
      <c r="C2" s="99"/>
      <c r="D2" s="99"/>
      <c r="E2" s="99"/>
      <c r="F2" s="99"/>
      <c r="G2" s="99"/>
      <c r="H2" s="99"/>
    </row>
    <row r="3" ht="54" customHeight="1" spans="1:8">
      <c r="A3" s="66" t="s">
        <v>76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ht="14.45" customHeight="1" spans="1:8">
      <c r="A7" s="10">
        <v>1</v>
      </c>
      <c r="B7" s="11" t="s">
        <v>77</v>
      </c>
      <c r="C7" s="11" t="s">
        <v>53</v>
      </c>
      <c r="D7" s="11">
        <v>5</v>
      </c>
      <c r="E7" s="58">
        <v>3054</v>
      </c>
      <c r="F7" s="58">
        <f>D7*E7</f>
        <v>15270</v>
      </c>
      <c r="G7" s="58">
        <v>932</v>
      </c>
      <c r="H7" s="58">
        <f>D7*G7</f>
        <v>4660</v>
      </c>
    </row>
    <row r="8" ht="14.45" customHeight="1" spans="1:8">
      <c r="A8" s="10">
        <v>2</v>
      </c>
      <c r="B8" s="11" t="s">
        <v>52</v>
      </c>
      <c r="C8" s="12" t="s">
        <v>53</v>
      </c>
      <c r="D8" s="11">
        <v>5</v>
      </c>
      <c r="E8" s="58">
        <v>4706</v>
      </c>
      <c r="F8" s="31">
        <f t="shared" ref="F8:F14" si="0">D8*E8</f>
        <v>23530</v>
      </c>
      <c r="G8" s="58">
        <v>932</v>
      </c>
      <c r="H8" s="31">
        <f t="shared" ref="H8:H14" si="1">D8*G8</f>
        <v>4660</v>
      </c>
    </row>
    <row r="9" ht="31.5" spans="1:8">
      <c r="A9" s="12">
        <v>3</v>
      </c>
      <c r="B9" s="59" t="s">
        <v>54</v>
      </c>
      <c r="C9" s="12" t="s">
        <v>13</v>
      </c>
      <c r="D9" s="31">
        <v>14</v>
      </c>
      <c r="E9" s="31">
        <v>272</v>
      </c>
      <c r="F9" s="58">
        <f t="shared" si="0"/>
        <v>3808</v>
      </c>
      <c r="G9" s="31">
        <v>106</v>
      </c>
      <c r="H9" s="31">
        <f t="shared" si="1"/>
        <v>1484</v>
      </c>
    </row>
    <row r="10" ht="31.5" spans="1:8">
      <c r="A10" s="12">
        <v>4</v>
      </c>
      <c r="B10" s="100" t="s">
        <v>78</v>
      </c>
      <c r="C10" s="62" t="s">
        <v>53</v>
      </c>
      <c r="D10" s="31">
        <v>12</v>
      </c>
      <c r="E10" s="101">
        <v>48</v>
      </c>
      <c r="F10" s="31">
        <f t="shared" si="0"/>
        <v>576</v>
      </c>
      <c r="G10" s="31"/>
      <c r="H10" s="31"/>
    </row>
    <row r="11" ht="14.45" customHeight="1" spans="1:8">
      <c r="A11" s="12">
        <v>4</v>
      </c>
      <c r="B11" s="91" t="s">
        <v>57</v>
      </c>
      <c r="C11" s="12" t="s">
        <v>53</v>
      </c>
      <c r="D11" s="31">
        <v>14</v>
      </c>
      <c r="E11" s="31">
        <v>16</v>
      </c>
      <c r="F11" s="31">
        <f t="shared" si="0"/>
        <v>224</v>
      </c>
      <c r="G11" s="31"/>
      <c r="H11" s="31">
        <f t="shared" si="1"/>
        <v>0</v>
      </c>
    </row>
    <row r="12" ht="14.45" customHeight="1" spans="1:8">
      <c r="A12" s="10">
        <v>5</v>
      </c>
      <c r="B12" s="28" t="s">
        <v>58</v>
      </c>
      <c r="C12" s="62" t="s">
        <v>13</v>
      </c>
      <c r="D12" s="31">
        <v>6</v>
      </c>
      <c r="E12" s="31">
        <v>812</v>
      </c>
      <c r="F12" s="31">
        <f t="shared" si="0"/>
        <v>4872</v>
      </c>
      <c r="G12" s="31">
        <v>390</v>
      </c>
      <c r="H12" s="31">
        <f t="shared" si="1"/>
        <v>2340</v>
      </c>
    </row>
    <row r="13" ht="27.75" customHeight="1" spans="1:8">
      <c r="A13" s="12">
        <v>6</v>
      </c>
      <c r="B13" s="91" t="s">
        <v>19</v>
      </c>
      <c r="C13" s="12" t="s">
        <v>20</v>
      </c>
      <c r="D13" s="64">
        <v>0.92</v>
      </c>
      <c r="E13" s="31">
        <v>21552</v>
      </c>
      <c r="F13" s="31">
        <f t="shared" si="0"/>
        <v>19827.84</v>
      </c>
      <c r="G13" s="31">
        <v>2104</v>
      </c>
      <c r="H13" s="31">
        <f t="shared" si="1"/>
        <v>1935.68</v>
      </c>
    </row>
    <row r="14" ht="33.75" customHeight="1" spans="1:8">
      <c r="A14" s="12">
        <v>7</v>
      </c>
      <c r="B14" s="28" t="s">
        <v>59</v>
      </c>
      <c r="C14" s="62" t="s">
        <v>53</v>
      </c>
      <c r="D14" s="31">
        <v>6</v>
      </c>
      <c r="E14" s="31">
        <v>174</v>
      </c>
      <c r="F14" s="31">
        <f t="shared" si="0"/>
        <v>1044</v>
      </c>
      <c r="G14" s="31"/>
      <c r="H14" s="31">
        <f t="shared" si="1"/>
        <v>0</v>
      </c>
    </row>
    <row r="15" ht="14.45" customHeight="1" spans="1:8">
      <c r="A15" s="96"/>
      <c r="B15" s="92"/>
      <c r="C15" s="92"/>
      <c r="D15" s="92"/>
      <c r="E15" s="93"/>
      <c r="F15" s="32"/>
      <c r="G15" s="30"/>
      <c r="H15" s="32"/>
    </row>
    <row r="16" ht="1.15" hidden="1" customHeight="1" spans="1:8">
      <c r="A16" s="96"/>
      <c r="B16" s="92"/>
      <c r="C16" s="92"/>
      <c r="D16" s="92"/>
      <c r="E16" s="93"/>
      <c r="F16" s="32"/>
      <c r="G16" s="30"/>
      <c r="H16" s="32"/>
    </row>
    <row r="17" ht="23.45" customHeight="1" spans="1:8">
      <c r="A17" s="21"/>
      <c r="B17" s="22" t="s">
        <v>60</v>
      </c>
      <c r="C17" s="23"/>
      <c r="D17" s="23"/>
      <c r="E17" s="24"/>
      <c r="F17" s="25">
        <f>SUM(F8:F14)</f>
        <v>53881.84</v>
      </c>
      <c r="G17" s="26"/>
      <c r="H17" s="25">
        <f>SUM(H8:H14)</f>
        <v>10419.68</v>
      </c>
    </row>
    <row r="18" ht="16.15" customHeight="1" spans="1:8">
      <c r="A18" s="21"/>
      <c r="B18" s="102"/>
      <c r="C18" s="103"/>
      <c r="D18" s="103"/>
      <c r="E18" s="104"/>
      <c r="F18" s="32"/>
      <c r="G18" s="105"/>
      <c r="H18" s="32"/>
    </row>
    <row r="19" ht="15.75" spans="1:8">
      <c r="A19" s="27">
        <v>1</v>
      </c>
      <c r="B19" s="28" t="s">
        <v>24</v>
      </c>
      <c r="C19" s="27"/>
      <c r="D19" s="29"/>
      <c r="E19" s="30"/>
      <c r="F19" s="31">
        <f>SUM(F8:F14)</f>
        <v>53881.84</v>
      </c>
      <c r="G19" s="30"/>
      <c r="H19" s="32"/>
    </row>
    <row r="20" ht="15.75" spans="1:8">
      <c r="A20" s="27">
        <v>2</v>
      </c>
      <c r="B20" s="28" t="s">
        <v>25</v>
      </c>
      <c r="C20" s="27"/>
      <c r="D20" s="29"/>
      <c r="E20" s="30"/>
      <c r="F20" s="31">
        <f>SUM(H8:H14)</f>
        <v>10419.68</v>
      </c>
      <c r="G20" s="30"/>
      <c r="H20" s="30"/>
    </row>
    <row r="21" ht="15.75" spans="1:8">
      <c r="A21" s="27">
        <v>3</v>
      </c>
      <c r="B21" s="28" t="s">
        <v>26</v>
      </c>
      <c r="C21" s="27"/>
      <c r="D21" s="29"/>
      <c r="E21" s="30"/>
      <c r="F21" s="31">
        <f>F20*30%</f>
        <v>3125.904</v>
      </c>
      <c r="G21" s="30"/>
      <c r="H21" s="30"/>
    </row>
    <row r="22" ht="31.5" spans="1:8">
      <c r="A22" s="27">
        <v>4</v>
      </c>
      <c r="B22" s="28" t="s">
        <v>61</v>
      </c>
      <c r="C22" s="27"/>
      <c r="D22" s="29"/>
      <c r="E22" s="30"/>
      <c r="F22" s="31">
        <f>SUM(F19+F20+F21)*2%</f>
        <v>1348.54848</v>
      </c>
      <c r="G22" s="30"/>
      <c r="H22" s="30"/>
    </row>
    <row r="23" ht="32.25" customHeight="1" spans="1:8">
      <c r="A23" s="27">
        <v>5</v>
      </c>
      <c r="B23" s="28" t="s">
        <v>28</v>
      </c>
      <c r="C23" s="27"/>
      <c r="D23" s="29"/>
      <c r="E23" s="30"/>
      <c r="F23" s="31">
        <f>SUM(F20:F21)*20%</f>
        <v>2709.1168</v>
      </c>
      <c r="G23" s="30"/>
      <c r="H23" s="30"/>
    </row>
    <row r="24" ht="26.45" customHeight="1" spans="1:8">
      <c r="A24" s="94" t="s">
        <v>29</v>
      </c>
      <c r="B24" s="94"/>
      <c r="C24" s="94"/>
      <c r="D24" s="94"/>
      <c r="E24" s="95"/>
      <c r="F24" s="32">
        <f>SUM(F19:F23)</f>
        <v>71485.08928</v>
      </c>
      <c r="G24" s="32"/>
      <c r="H24" s="30"/>
    </row>
    <row r="25" ht="22.15" customHeight="1" spans="1:14">
      <c r="A25" s="97"/>
      <c r="B25" s="97"/>
      <c r="C25" s="97"/>
      <c r="D25" s="97"/>
      <c r="E25" s="97"/>
      <c r="F25" s="97"/>
      <c r="G25" s="97"/>
      <c r="H25" s="97"/>
      <c r="L25" s="42"/>
      <c r="M25" s="42"/>
      <c r="N25" s="42"/>
    </row>
    <row r="26" ht="86.45" customHeight="1" spans="1:8">
      <c r="A26" s="98" t="s">
        <v>79</v>
      </c>
      <c r="B26" s="98"/>
      <c r="C26" s="98"/>
      <c r="D26" s="98"/>
      <c r="E26" s="98"/>
      <c r="F26" s="98"/>
      <c r="G26" s="98"/>
      <c r="H26" s="98"/>
    </row>
    <row r="27" ht="15.75" hidden="1" spans="1:8">
      <c r="A27" s="39"/>
      <c r="B27" s="39"/>
      <c r="C27" s="39"/>
      <c r="D27" s="39"/>
      <c r="E27" s="39"/>
      <c r="F27" s="39"/>
      <c r="G27" s="39"/>
      <c r="H27" s="39"/>
    </row>
    <row r="28" ht="36.75" customHeight="1" spans="1:9">
      <c r="A28" s="39" t="s">
        <v>31</v>
      </c>
      <c r="B28" s="39"/>
      <c r="C28" s="39"/>
      <c r="D28" s="39"/>
      <c r="E28" s="39"/>
      <c r="F28" s="39"/>
      <c r="G28" s="39"/>
      <c r="H28" s="39"/>
      <c r="I28" s="45"/>
    </row>
    <row r="29" ht="31.9" customHeight="1" spans="1:8">
      <c r="A29" s="39"/>
      <c r="B29" s="39"/>
      <c r="C29" s="39"/>
      <c r="D29" s="39"/>
      <c r="E29" s="39"/>
      <c r="F29" s="39"/>
      <c r="G29" s="39"/>
      <c r="H29" s="39"/>
    </row>
    <row r="30" ht="15.75" spans="1:8">
      <c r="A30" s="39"/>
      <c r="B30" s="39" t="s">
        <v>32</v>
      </c>
      <c r="C30" s="39"/>
      <c r="D30" s="39"/>
      <c r="E30" s="39" t="s">
        <v>33</v>
      </c>
      <c r="F30" s="39"/>
      <c r="G30" s="39"/>
      <c r="H30" s="39"/>
    </row>
    <row r="31" ht="15.75" spans="1:8">
      <c r="A31" s="39"/>
      <c r="B31" s="39" t="s">
        <v>63</v>
      </c>
      <c r="C31" s="39"/>
      <c r="D31" s="39"/>
      <c r="E31" s="39" t="s">
        <v>64</v>
      </c>
      <c r="F31" s="39"/>
      <c r="G31" s="39"/>
      <c r="H31" s="39"/>
    </row>
    <row r="32" ht="15.75" spans="1:8">
      <c r="A32" s="39"/>
      <c r="B32" s="40" t="s">
        <v>80</v>
      </c>
      <c r="C32" s="40"/>
      <c r="D32" s="40"/>
      <c r="E32" s="39" t="s">
        <v>37</v>
      </c>
      <c r="F32" s="39"/>
      <c r="G32" s="39"/>
      <c r="H32" s="39"/>
    </row>
    <row r="33" ht="15.75" spans="1:8">
      <c r="A33" s="39"/>
      <c r="B33" s="39"/>
      <c r="C33" s="39"/>
      <c r="D33" s="39"/>
      <c r="E33" s="41"/>
      <c r="F33" s="39"/>
      <c r="G33" s="39"/>
      <c r="H33" s="39"/>
    </row>
    <row r="34" ht="15.75" spans="1:8">
      <c r="A34" s="39"/>
      <c r="B34" s="42"/>
      <c r="C34" s="42"/>
      <c r="D34" s="42"/>
      <c r="E34" s="43"/>
      <c r="F34" s="42"/>
      <c r="G34" s="42"/>
      <c r="H34" s="42"/>
    </row>
    <row r="35" ht="15.75" spans="1:8">
      <c r="A35" s="39"/>
      <c r="B35" s="42"/>
      <c r="C35" s="39"/>
      <c r="D35" s="39"/>
      <c r="E35" s="42"/>
      <c r="F35" s="42"/>
      <c r="G35" s="42"/>
      <c r="H35" s="42"/>
    </row>
    <row r="36" ht="33.75" customHeight="1" spans="1:9">
      <c r="A36" s="39"/>
      <c r="B36" s="39"/>
      <c r="C36" s="39"/>
      <c r="D36" s="39"/>
      <c r="E36" s="39"/>
      <c r="F36" s="39"/>
      <c r="G36" s="39"/>
      <c r="H36" s="39"/>
      <c r="I36" s="45"/>
    </row>
    <row r="37" ht="15.75" spans="1:8">
      <c r="A37" s="44"/>
      <c r="B37" s="44"/>
      <c r="C37" s="44"/>
      <c r="D37" s="44"/>
      <c r="E37" s="44"/>
      <c r="F37" s="44"/>
      <c r="G37" s="44"/>
      <c r="H37" s="44"/>
    </row>
    <row r="38" ht="15.75" spans="1:8">
      <c r="A38" s="44"/>
      <c r="B38" s="44"/>
      <c r="C38" s="44"/>
      <c r="D38" s="44"/>
      <c r="E38" s="44"/>
      <c r="F38" s="44"/>
      <c r="G38" s="44"/>
      <c r="H38" s="44"/>
    </row>
    <row r="39" ht="15.75" spans="1:8">
      <c r="A39" s="44"/>
      <c r="B39" s="44"/>
      <c r="C39" s="44"/>
      <c r="D39" s="44"/>
      <c r="E39" s="44"/>
      <c r="F39" s="44"/>
      <c r="G39" s="44"/>
      <c r="H39" s="44"/>
    </row>
    <row r="40" ht="18" customHeight="1" spans="1:5">
      <c r="A40" s="44"/>
      <c r="B40" s="44"/>
      <c r="C40" s="44"/>
      <c r="D40" s="44"/>
      <c r="E40" s="44"/>
    </row>
    <row r="41" ht="15.75" spans="1:5">
      <c r="A41" s="44"/>
      <c r="B41" s="44"/>
      <c r="C41" s="44"/>
      <c r="D41" s="44"/>
      <c r="E41" s="44"/>
    </row>
    <row r="42" ht="15.75" spans="1:5">
      <c r="A42" s="44"/>
      <c r="B42" s="44"/>
      <c r="C42" s="44"/>
      <c r="D42" s="44"/>
      <c r="E42" s="44"/>
    </row>
  </sheetData>
  <mergeCells count="28">
    <mergeCell ref="A1:H1"/>
    <mergeCell ref="A2:H2"/>
    <mergeCell ref="A3:H3"/>
    <mergeCell ref="E4:H4"/>
    <mergeCell ref="E5:F5"/>
    <mergeCell ref="G5:H5"/>
    <mergeCell ref="B17:E17"/>
    <mergeCell ref="A24:D24"/>
    <mergeCell ref="A25:H25"/>
    <mergeCell ref="L25:N25"/>
    <mergeCell ref="A26:H26"/>
    <mergeCell ref="A28:H28"/>
    <mergeCell ref="A29:H29"/>
    <mergeCell ref="B30:D30"/>
    <mergeCell ref="E30:H30"/>
    <mergeCell ref="B31:D31"/>
    <mergeCell ref="E31:H31"/>
    <mergeCell ref="B32:D32"/>
    <mergeCell ref="E32:H32"/>
    <mergeCell ref="B33:D33"/>
    <mergeCell ref="F33:H33"/>
    <mergeCell ref="B34:D34"/>
    <mergeCell ref="F34:H34"/>
    <mergeCell ref="A36:H36"/>
    <mergeCell ref="A4:A6"/>
    <mergeCell ref="B4:B6"/>
    <mergeCell ref="C4:C6"/>
    <mergeCell ref="D4:D6"/>
  </mergeCells>
  <pageMargins left="0.7" right="0.7" top="0.53" bottom="0.52" header="0.3" footer="0.3"/>
  <pageSetup paperSize="1" scale="72" orientation="portrait"/>
  <headerFooter/>
  <rowBreaks count="1" manualBreakCount="1">
    <brk id="33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7169" progId="Word.Picture.8" r:id="rId3">
          <objectPr defaultSize="0" r:id="rId4">
            <anchor moveWithCells="1" sizeWithCells="1">
              <from>
                <xdr:col>0</xdr:col>
                <xdr:colOff>114300</xdr:colOff>
                <xdr:row>0</xdr:row>
                <xdr:rowOff>104775</xdr:rowOff>
              </from>
              <to>
                <xdr:col>1</xdr:col>
                <xdr:colOff>114300</xdr:colOff>
                <xdr:row>1</xdr:row>
                <xdr:rowOff>171450</xdr:rowOff>
              </to>
            </anchor>
          </objectPr>
        </oleObject>
      </mc:Choice>
      <mc:Fallback>
        <oleObject shapeId="7169" progId="Word.Picture.8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7"/>
  <sheetViews>
    <sheetView workbookViewId="0">
      <selection activeCell="B14" sqref="B14"/>
    </sheetView>
  </sheetViews>
  <sheetFormatPr defaultColWidth="9.14285714285714" defaultRowHeight="15"/>
  <cols>
    <col min="1" max="1" width="6.42857142857143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85" t="s">
        <v>81</v>
      </c>
      <c r="B2" s="86"/>
      <c r="C2" s="86"/>
      <c r="D2" s="86"/>
      <c r="E2" s="86"/>
      <c r="F2" s="86"/>
      <c r="G2" s="86"/>
      <c r="H2" s="87"/>
    </row>
    <row r="3" ht="54" customHeight="1" spans="1:8">
      <c r="A3" s="66" t="s">
        <v>82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12" ht="1.15" hidden="1" customHeight="1" spans="1:8">
      <c r="A12" s="96"/>
      <c r="B12" s="92"/>
      <c r="C12" s="92"/>
      <c r="D12" s="92"/>
      <c r="E12" s="93"/>
      <c r="F12" s="32"/>
      <c r="G12" s="30"/>
      <c r="H12" s="32"/>
    </row>
    <row r="13" ht="23.45" customHeight="1" spans="1:8">
      <c r="A13" s="21"/>
      <c r="B13" s="22" t="s">
        <v>60</v>
      </c>
      <c r="C13" s="23"/>
      <c r="D13" s="23"/>
      <c r="E13" s="24"/>
      <c r="F13" s="25">
        <f>SUM('Seeguru (2)'!F13:F13)</f>
        <v>439</v>
      </c>
      <c r="G13" s="26"/>
      <c r="H13" s="25">
        <f>SUM('Seeguru (2)'!H13:H13)</f>
        <v>122</v>
      </c>
    </row>
    <row r="14" ht="15.75" spans="1:8">
      <c r="A14" s="27">
        <v>1</v>
      </c>
      <c r="B14" s="28" t="s">
        <v>24</v>
      </c>
      <c r="C14" s="27"/>
      <c r="D14" s="29"/>
      <c r="E14" s="30"/>
      <c r="F14" s="31">
        <f>SUM('Seeguru (2)'!F13:F13)</f>
        <v>439</v>
      </c>
      <c r="G14" s="30"/>
      <c r="H14" s="32"/>
    </row>
    <row r="15" ht="15.75" spans="1:8">
      <c r="A15" s="27">
        <v>2</v>
      </c>
      <c r="B15" s="28" t="s">
        <v>25</v>
      </c>
      <c r="C15" s="27"/>
      <c r="D15" s="29"/>
      <c r="E15" s="30"/>
      <c r="F15" s="31">
        <f>SUM('Seeguru (2)'!H13:H13)</f>
        <v>122</v>
      </c>
      <c r="G15" s="30"/>
      <c r="H15" s="30"/>
    </row>
    <row r="16" ht="15.75" spans="1:8">
      <c r="A16" s="27">
        <v>3</v>
      </c>
      <c r="B16" s="28" t="s">
        <v>26</v>
      </c>
      <c r="C16" s="27"/>
      <c r="D16" s="29"/>
      <c r="E16" s="30"/>
      <c r="F16" s="31">
        <f>F15*30%</f>
        <v>36.6</v>
      </c>
      <c r="G16" s="30"/>
      <c r="H16" s="30"/>
    </row>
    <row r="17" ht="31.5" spans="1:8">
      <c r="A17" s="27">
        <v>4</v>
      </c>
      <c r="B17" s="28" t="s">
        <v>61</v>
      </c>
      <c r="C17" s="27"/>
      <c r="D17" s="29"/>
      <c r="E17" s="30"/>
      <c r="F17" s="31">
        <f>SUM(F14+F15+F16)*2%</f>
        <v>11.952</v>
      </c>
      <c r="G17" s="30"/>
      <c r="H17" s="30"/>
    </row>
    <row r="18" ht="32.25" customHeight="1" spans="1:8">
      <c r="A18" s="27">
        <v>5</v>
      </c>
      <c r="B18" s="28" t="s">
        <v>28</v>
      </c>
      <c r="C18" s="27"/>
      <c r="D18" s="29"/>
      <c r="E18" s="30"/>
      <c r="F18" s="31">
        <f>SUM(F15:F16)*20%</f>
        <v>31.72</v>
      </c>
      <c r="G18" s="30"/>
      <c r="H18" s="30"/>
    </row>
    <row r="19" ht="26.45" customHeight="1" spans="1:8">
      <c r="A19" s="94" t="s">
        <v>29</v>
      </c>
      <c r="B19" s="94"/>
      <c r="C19" s="94"/>
      <c r="D19" s="94"/>
      <c r="E19" s="95"/>
      <c r="F19" s="32">
        <f>SUM(F14:F18)</f>
        <v>641.272</v>
      </c>
      <c r="G19" s="32"/>
      <c r="H19" s="30"/>
    </row>
    <row r="20" ht="8.25" customHeight="1" spans="1:14">
      <c r="A20" s="97"/>
      <c r="B20" s="97"/>
      <c r="C20" s="97"/>
      <c r="D20" s="97"/>
      <c r="E20" s="97"/>
      <c r="F20" s="97"/>
      <c r="G20" s="97"/>
      <c r="H20" s="97"/>
      <c r="L20" s="42"/>
      <c r="M20" s="42"/>
      <c r="N20" s="42"/>
    </row>
    <row r="21" ht="42.75" customHeight="1" spans="1:9">
      <c r="A21" s="39" t="s">
        <v>31</v>
      </c>
      <c r="B21" s="39"/>
      <c r="C21" s="39"/>
      <c r="D21" s="39"/>
      <c r="E21" s="39"/>
      <c r="F21" s="39"/>
      <c r="G21" s="39"/>
      <c r="H21" s="39"/>
      <c r="I21" s="45"/>
    </row>
    <row r="22" ht="51.75" customHeight="1" spans="1:8">
      <c r="A22" s="98" t="s">
        <v>83</v>
      </c>
      <c r="B22" s="98"/>
      <c r="C22" s="98"/>
      <c r="D22" s="98"/>
      <c r="E22" s="98"/>
      <c r="F22" s="98"/>
      <c r="G22" s="98"/>
      <c r="H22" s="98"/>
    </row>
    <row r="23" ht="15.75" spans="1:8">
      <c r="A23" s="39"/>
      <c r="B23" s="39"/>
      <c r="C23" s="39"/>
      <c r="D23" s="39"/>
      <c r="E23" s="39"/>
      <c r="F23" s="39"/>
      <c r="G23" s="39"/>
      <c r="H23" s="39"/>
    </row>
    <row r="24" ht="31.9" customHeight="1" spans="1:8">
      <c r="A24" s="39"/>
      <c r="B24" s="39"/>
      <c r="C24" s="39"/>
      <c r="D24" s="39"/>
      <c r="E24" s="39"/>
      <c r="F24" s="39"/>
      <c r="G24" s="39"/>
      <c r="H24" s="39"/>
    </row>
    <row r="25" ht="15.75" spans="1:8">
      <c r="A25" s="39"/>
      <c r="B25" s="39" t="s">
        <v>32</v>
      </c>
      <c r="C25" s="39"/>
      <c r="D25" s="39"/>
      <c r="E25" s="39" t="s">
        <v>33</v>
      </c>
      <c r="F25" s="39"/>
      <c r="G25" s="39"/>
      <c r="H25" s="39"/>
    </row>
    <row r="26" ht="15.75" spans="1:8">
      <c r="A26" s="39"/>
      <c r="B26" s="39" t="s">
        <v>63</v>
      </c>
      <c r="C26" s="39"/>
      <c r="D26" s="39"/>
      <c r="E26" s="39" t="s">
        <v>64</v>
      </c>
      <c r="F26" s="39"/>
      <c r="G26" s="39"/>
      <c r="H26" s="39"/>
    </row>
    <row r="27" ht="15.75" spans="1:8">
      <c r="A27" s="39"/>
      <c r="B27" s="40" t="s">
        <v>37</v>
      </c>
      <c r="C27" s="40"/>
      <c r="D27" s="40"/>
      <c r="E27" s="39" t="s">
        <v>37</v>
      </c>
      <c r="F27" s="39"/>
      <c r="G27" s="39"/>
      <c r="H27" s="39"/>
    </row>
    <row r="28" ht="15.75" spans="1:8">
      <c r="A28" s="39"/>
      <c r="B28" s="39"/>
      <c r="C28" s="39"/>
      <c r="D28" s="39"/>
      <c r="E28" s="41"/>
      <c r="F28" s="39"/>
      <c r="G28" s="39"/>
      <c r="H28" s="39"/>
    </row>
    <row r="29" ht="15.75" spans="1:8">
      <c r="A29" s="39"/>
      <c r="B29" s="42"/>
      <c r="C29" s="42"/>
      <c r="D29" s="42"/>
      <c r="E29" s="43"/>
      <c r="F29" s="42"/>
      <c r="G29" s="42"/>
      <c r="H29" s="42"/>
    </row>
    <row r="30" ht="15.75" spans="1:8">
      <c r="A30" s="39"/>
      <c r="B30" s="42"/>
      <c r="C30" s="39"/>
      <c r="D30" s="39"/>
      <c r="E30" s="42"/>
      <c r="F30" s="42"/>
      <c r="G30" s="42"/>
      <c r="H30" s="42"/>
    </row>
    <row r="31" ht="33.75" customHeight="1" spans="1:9">
      <c r="A31" s="39"/>
      <c r="B31" s="39"/>
      <c r="C31" s="39"/>
      <c r="D31" s="39"/>
      <c r="E31" s="39"/>
      <c r="F31" s="39"/>
      <c r="G31" s="39"/>
      <c r="H31" s="39"/>
      <c r="I31" s="45"/>
    </row>
    <row r="32" ht="15.75" spans="1:8">
      <c r="A32" s="44"/>
      <c r="B32" s="44"/>
      <c r="C32" s="44"/>
      <c r="D32" s="44"/>
      <c r="E32" s="44"/>
      <c r="F32" s="44"/>
      <c r="G32" s="44"/>
      <c r="H32" s="44"/>
    </row>
    <row r="33" ht="15.75" spans="1:8">
      <c r="A33" s="44"/>
      <c r="B33" s="44"/>
      <c r="C33" s="44"/>
      <c r="D33" s="44"/>
      <c r="E33" s="44"/>
      <c r="F33" s="44"/>
      <c r="G33" s="44"/>
      <c r="H33" s="44"/>
    </row>
    <row r="34" ht="15.75" spans="1:8">
      <c r="A34" s="44"/>
      <c r="B34" s="44"/>
      <c r="C34" s="44"/>
      <c r="D34" s="44"/>
      <c r="E34" s="44"/>
      <c r="F34" s="44"/>
      <c r="G34" s="44"/>
      <c r="H34" s="44"/>
    </row>
    <row r="35" ht="18" customHeight="1" spans="1:5">
      <c r="A35" s="44"/>
      <c r="B35" s="44"/>
      <c r="C35" s="44"/>
      <c r="D35" s="44"/>
      <c r="E35" s="44"/>
    </row>
    <row r="36" ht="15.75" spans="1:5">
      <c r="A36" s="44"/>
      <c r="B36" s="44"/>
      <c r="C36" s="44"/>
      <c r="D36" s="44"/>
      <c r="E36" s="44"/>
    </row>
    <row r="37" ht="15.75" spans="1:5">
      <c r="A37" s="44"/>
      <c r="B37" s="44"/>
      <c r="C37" s="44"/>
      <c r="D37" s="44"/>
      <c r="E37" s="44"/>
    </row>
  </sheetData>
  <mergeCells count="28">
    <mergeCell ref="A1:H1"/>
    <mergeCell ref="A2:H2"/>
    <mergeCell ref="A3:H3"/>
    <mergeCell ref="E4:H4"/>
    <mergeCell ref="E5:F5"/>
    <mergeCell ref="G5:H5"/>
    <mergeCell ref="B13:E13"/>
    <mergeCell ref="A19:D19"/>
    <mergeCell ref="A20:H20"/>
    <mergeCell ref="L20:N20"/>
    <mergeCell ref="A21:H21"/>
    <mergeCell ref="A22:H22"/>
    <mergeCell ref="A24:H24"/>
    <mergeCell ref="B25:D25"/>
    <mergeCell ref="E25:H25"/>
    <mergeCell ref="B26:D26"/>
    <mergeCell ref="E26:H26"/>
    <mergeCell ref="B27:D27"/>
    <mergeCell ref="E27:H27"/>
    <mergeCell ref="B28:D28"/>
    <mergeCell ref="F28:H28"/>
    <mergeCell ref="B29:D29"/>
    <mergeCell ref="F29:H29"/>
    <mergeCell ref="A31:H31"/>
    <mergeCell ref="A4:A6"/>
    <mergeCell ref="B4:B6"/>
    <mergeCell ref="C4:C6"/>
    <mergeCell ref="D4:D6"/>
  </mergeCells>
  <pageMargins left="0.7" right="0.7" top="0.53" bottom="0.52" header="0.3" footer="0.3"/>
  <pageSetup paperSize="1" scale="72" orientation="portrait"/>
  <headerFooter/>
  <rowBreaks count="1" manualBreakCount="1">
    <brk id="28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8193" progId="Word.Picture.8" r:id="rId3">
          <objectPr defaultSize="0" r:id="rId4">
            <anchor moveWithCells="1" sizeWithCells="1">
              <from>
                <xdr:col>0</xdr:col>
                <xdr:colOff>114300</xdr:colOff>
                <xdr:row>0</xdr:row>
                <xdr:rowOff>104775</xdr:rowOff>
              </from>
              <to>
                <xdr:col>1</xdr:col>
                <xdr:colOff>114300</xdr:colOff>
                <xdr:row>1</xdr:row>
                <xdr:rowOff>171450</xdr:rowOff>
              </to>
            </anchor>
          </objectPr>
        </oleObject>
      </mc:Choice>
      <mc:Fallback>
        <oleObject shapeId="8193" progId="Word.Picture.8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3"/>
  <sheetViews>
    <sheetView workbookViewId="0">
      <selection activeCell="A18" sqref="$A18:$XFD24"/>
    </sheetView>
  </sheetViews>
  <sheetFormatPr defaultColWidth="9.14285714285714" defaultRowHeight="15"/>
  <cols>
    <col min="1" max="1" width="7.71428571428571" style="2" customWidth="1"/>
    <col min="2" max="2" width="38.7142857142857" style="2" customWidth="1"/>
    <col min="3" max="3" width="8" style="2" customWidth="1"/>
    <col min="4" max="4" width="9.85714285714286" style="2" customWidth="1"/>
    <col min="5" max="5" width="10" style="2" customWidth="1"/>
    <col min="6" max="6" width="9.57142857142857" style="2" customWidth="1"/>
    <col min="7" max="7" width="10" style="2" customWidth="1"/>
    <col min="8" max="8" width="11.5714285714286" style="2" customWidth="1"/>
    <col min="9" max="9" width="18.1428571428571" style="2" customWidth="1"/>
    <col min="10" max="16384" width="9.14285714285714" style="2"/>
  </cols>
  <sheetData>
    <row r="1" ht="27" customHeight="1" spans="1:8">
      <c r="A1" s="65" t="s">
        <v>69</v>
      </c>
      <c r="B1" s="65"/>
      <c r="C1" s="65"/>
      <c r="D1" s="65"/>
      <c r="E1" s="65"/>
      <c r="F1" s="65"/>
      <c r="G1" s="65"/>
      <c r="H1" s="65"/>
    </row>
    <row r="2" ht="21" customHeight="1" spans="1:8">
      <c r="A2" s="85" t="s">
        <v>84</v>
      </c>
      <c r="B2" s="86"/>
      <c r="C2" s="86"/>
      <c r="D2" s="86"/>
      <c r="E2" s="86"/>
      <c r="F2" s="86"/>
      <c r="G2" s="86"/>
      <c r="H2" s="87"/>
    </row>
    <row r="3" ht="59.25" customHeight="1" spans="1:8">
      <c r="A3" s="66" t="s">
        <v>85</v>
      </c>
      <c r="B3" s="67"/>
      <c r="C3" s="67"/>
      <c r="D3" s="67"/>
      <c r="E3" s="67"/>
      <c r="F3" s="67"/>
      <c r="G3" s="67"/>
      <c r="H3" s="68"/>
    </row>
    <row r="4" ht="15.75" spans="1:8">
      <c r="A4" s="10" t="s">
        <v>45</v>
      </c>
      <c r="B4" s="11" t="s">
        <v>46</v>
      </c>
      <c r="C4" s="11" t="s">
        <v>5</v>
      </c>
      <c r="D4" s="11" t="s">
        <v>47</v>
      </c>
      <c r="E4" s="12" t="s">
        <v>48</v>
      </c>
      <c r="F4" s="12"/>
      <c r="G4" s="12"/>
      <c r="H4" s="12"/>
    </row>
    <row r="5" ht="14.45" customHeight="1" spans="1:8">
      <c r="A5" s="10"/>
      <c r="B5" s="11"/>
      <c r="C5" s="11"/>
      <c r="D5" s="11"/>
      <c r="E5" s="13" t="s">
        <v>49</v>
      </c>
      <c r="F5" s="13"/>
      <c r="G5" s="13" t="s">
        <v>50</v>
      </c>
      <c r="H5" s="13"/>
    </row>
    <row r="6" ht="14.45" customHeight="1" spans="1:8">
      <c r="A6" s="10"/>
      <c r="B6" s="11"/>
      <c r="C6" s="11"/>
      <c r="D6" s="11"/>
      <c r="E6" s="58" t="s">
        <v>51</v>
      </c>
      <c r="F6" s="58" t="s">
        <v>8</v>
      </c>
      <c r="G6" s="58" t="s">
        <v>51</v>
      </c>
      <c r="H6" s="58" t="s">
        <v>8</v>
      </c>
    </row>
    <row r="7" s="57" customFormat="1" ht="14.45" customHeight="1" spans="1:8">
      <c r="A7" s="10">
        <v>1</v>
      </c>
      <c r="B7" s="91" t="s">
        <v>57</v>
      </c>
      <c r="C7" s="12" t="s">
        <v>53</v>
      </c>
      <c r="D7" s="31">
        <v>12</v>
      </c>
      <c r="E7" s="31">
        <v>25</v>
      </c>
      <c r="F7" s="31">
        <f t="shared" ref="F7:F9" si="0">D7*E7</f>
        <v>300</v>
      </c>
      <c r="G7" s="31"/>
      <c r="H7" s="31">
        <f t="shared" ref="H7:H9" si="1">D7*G7</f>
        <v>0</v>
      </c>
    </row>
    <row r="8" s="57" customFormat="1" ht="33.75" customHeight="1" spans="1:8">
      <c r="A8" s="10">
        <v>2</v>
      </c>
      <c r="B8" s="59" t="s">
        <v>86</v>
      </c>
      <c r="C8" s="12" t="s">
        <v>13</v>
      </c>
      <c r="D8" s="31">
        <v>4</v>
      </c>
      <c r="E8" s="31">
        <v>435</v>
      </c>
      <c r="F8" s="31">
        <f t="shared" si="0"/>
        <v>1740</v>
      </c>
      <c r="G8" s="31">
        <v>122</v>
      </c>
      <c r="H8" s="31">
        <f t="shared" si="1"/>
        <v>488</v>
      </c>
    </row>
    <row r="9" s="57" customFormat="1" ht="14.45" customHeight="1" spans="1:8">
      <c r="A9" s="10">
        <v>3</v>
      </c>
      <c r="B9" s="91" t="s">
        <v>19</v>
      </c>
      <c r="C9" s="12" t="s">
        <v>20</v>
      </c>
      <c r="D9" s="64">
        <v>0.18</v>
      </c>
      <c r="E9" s="31">
        <v>37018</v>
      </c>
      <c r="F9" s="31">
        <f t="shared" si="0"/>
        <v>6663.24</v>
      </c>
      <c r="G9" s="31">
        <v>2420</v>
      </c>
      <c r="H9" s="31">
        <f t="shared" si="1"/>
        <v>435.6</v>
      </c>
    </row>
    <row r="10" ht="1.15" customHeight="1" spans="1:8">
      <c r="A10" s="10">
        <v>6</v>
      </c>
      <c r="B10" s="92"/>
      <c r="C10" s="92"/>
      <c r="D10" s="92"/>
      <c r="E10" s="93"/>
      <c r="F10" s="32"/>
      <c r="G10" s="30"/>
      <c r="H10" s="32"/>
    </row>
    <row r="11" ht="23.45" customHeight="1" spans="1:8">
      <c r="A11" s="21"/>
      <c r="B11" s="22" t="s">
        <v>60</v>
      </c>
      <c r="C11" s="23"/>
      <c r="D11" s="23"/>
      <c r="E11" s="24"/>
      <c r="F11" s="25">
        <f>SUM(F7:F9)</f>
        <v>8703.24</v>
      </c>
      <c r="G11" s="26"/>
      <c r="H11" s="25">
        <f>SUM(H7:H9)</f>
        <v>923.6</v>
      </c>
    </row>
    <row r="12" ht="15.75" spans="1:8">
      <c r="A12" s="27">
        <v>1</v>
      </c>
      <c r="B12" s="28" t="s">
        <v>24</v>
      </c>
      <c r="C12" s="27"/>
      <c r="D12" s="29"/>
      <c r="E12" s="30"/>
      <c r="F12" s="31">
        <f>SUM(F7:F9)</f>
        <v>8703.24</v>
      </c>
      <c r="G12" s="30"/>
      <c r="H12" s="32"/>
    </row>
    <row r="13" ht="15.75" spans="1:8">
      <c r="A13" s="27">
        <v>2</v>
      </c>
      <c r="B13" s="28" t="s">
        <v>25</v>
      </c>
      <c r="C13" s="27"/>
      <c r="D13" s="29"/>
      <c r="E13" s="30"/>
      <c r="F13" s="31">
        <f>SUM(H7:H9)</f>
        <v>923.6</v>
      </c>
      <c r="G13" s="30"/>
      <c r="H13" s="30"/>
    </row>
    <row r="14" ht="15.75" spans="1:8">
      <c r="A14" s="27">
        <v>3</v>
      </c>
      <c r="B14" s="28" t="s">
        <v>26</v>
      </c>
      <c r="C14" s="27"/>
      <c r="D14" s="29"/>
      <c r="E14" s="30"/>
      <c r="F14" s="31">
        <f>F13*30%</f>
        <v>277.08</v>
      </c>
      <c r="G14" s="30"/>
      <c r="H14" s="30"/>
    </row>
    <row r="15" ht="31.5" spans="1:8">
      <c r="A15" s="27">
        <v>4</v>
      </c>
      <c r="B15" s="28" t="s">
        <v>61</v>
      </c>
      <c r="C15" s="27"/>
      <c r="D15" s="29"/>
      <c r="E15" s="30"/>
      <c r="F15" s="31">
        <f>SUM(F12+F13+F14)*2%</f>
        <v>198.0784</v>
      </c>
      <c r="G15" s="30"/>
      <c r="H15" s="30"/>
    </row>
    <row r="16" ht="32.25" customHeight="1" spans="1:8">
      <c r="A16" s="27">
        <v>5</v>
      </c>
      <c r="B16" s="28" t="s">
        <v>28</v>
      </c>
      <c r="C16" s="27"/>
      <c r="D16" s="29"/>
      <c r="E16" s="30"/>
      <c r="F16" s="31">
        <f>SUM(F13:F14)*20%</f>
        <v>240.136</v>
      </c>
      <c r="G16" s="30"/>
      <c r="H16" s="30"/>
    </row>
    <row r="17" ht="26.45" customHeight="1" spans="1:8">
      <c r="A17" s="94" t="s">
        <v>29</v>
      </c>
      <c r="B17" s="94"/>
      <c r="C17" s="94"/>
      <c r="D17" s="94"/>
      <c r="E17" s="95"/>
      <c r="F17" s="32">
        <f>SUM(F12:F16)</f>
        <v>10342.1344</v>
      </c>
      <c r="G17" s="32"/>
      <c r="H17" s="30"/>
    </row>
    <row r="18" ht="36.75" customHeight="1" spans="1:9">
      <c r="A18" s="37" t="s">
        <v>87</v>
      </c>
      <c r="B18" s="37"/>
      <c r="C18" s="37"/>
      <c r="D18" s="37"/>
      <c r="E18" s="37"/>
      <c r="F18" s="37"/>
      <c r="G18" s="37"/>
      <c r="H18" s="37"/>
      <c r="I18" s="45"/>
    </row>
    <row r="19" ht="63" customHeight="1" spans="1:8">
      <c r="A19" s="37" t="s">
        <v>88</v>
      </c>
      <c r="B19" s="37"/>
      <c r="C19" s="37"/>
      <c r="D19" s="37"/>
      <c r="E19" s="37"/>
      <c r="F19" s="37"/>
      <c r="G19" s="37"/>
      <c r="H19" s="37"/>
    </row>
    <row r="20" ht="31.9" customHeight="1" spans="1:8">
      <c r="A20" s="39"/>
      <c r="B20" s="39"/>
      <c r="C20" s="39"/>
      <c r="D20" s="39"/>
      <c r="E20" s="39"/>
      <c r="F20" s="39"/>
      <c r="G20" s="39"/>
      <c r="H20" s="39"/>
    </row>
    <row r="21" ht="15.75" spans="1:8">
      <c r="A21" s="39"/>
      <c r="B21" s="39" t="s">
        <v>32</v>
      </c>
      <c r="C21" s="39"/>
      <c r="D21" s="39"/>
      <c r="E21" s="39" t="s">
        <v>33</v>
      </c>
      <c r="F21" s="39"/>
      <c r="G21" s="39"/>
      <c r="H21" s="39"/>
    </row>
    <row r="22" ht="15.75" spans="1:8">
      <c r="A22" s="39"/>
      <c r="B22" s="39" t="s">
        <v>63</v>
      </c>
      <c r="C22" s="39"/>
      <c r="D22" s="39"/>
      <c r="E22" s="39" t="s">
        <v>64</v>
      </c>
      <c r="F22" s="39"/>
      <c r="G22" s="39"/>
      <c r="H22" s="39"/>
    </row>
    <row r="23" ht="15.75" spans="1:8">
      <c r="A23" s="39"/>
      <c r="B23" s="40" t="s">
        <v>37</v>
      </c>
      <c r="C23" s="40"/>
      <c r="D23" s="40"/>
      <c r="E23" s="39" t="s">
        <v>37</v>
      </c>
      <c r="F23" s="39"/>
      <c r="G23" s="39"/>
      <c r="H23" s="39"/>
    </row>
    <row r="24" ht="15.75" spans="1:8">
      <c r="A24" s="39"/>
      <c r="B24" s="39"/>
      <c r="C24" s="39"/>
      <c r="D24" s="39"/>
      <c r="E24" s="41"/>
      <c r="F24" s="39"/>
      <c r="G24" s="39"/>
      <c r="H24" s="39"/>
    </row>
    <row r="25" ht="15.75" spans="1:8">
      <c r="A25" s="39"/>
      <c r="B25" s="42"/>
      <c r="C25" s="42"/>
      <c r="D25" s="42"/>
      <c r="E25" s="43"/>
      <c r="F25" s="42"/>
      <c r="G25" s="42"/>
      <c r="H25" s="42"/>
    </row>
    <row r="26" ht="15.75" spans="1:8">
      <c r="A26" s="39"/>
      <c r="B26" s="42"/>
      <c r="C26" s="39"/>
      <c r="D26" s="39"/>
      <c r="E26" s="42"/>
      <c r="F26" s="42"/>
      <c r="G26" s="42"/>
      <c r="H26" s="42"/>
    </row>
    <row r="27" ht="33.75" customHeight="1" spans="1:9">
      <c r="A27" s="39"/>
      <c r="B27" s="39"/>
      <c r="C27" s="39"/>
      <c r="D27" s="39"/>
      <c r="E27" s="39"/>
      <c r="F27" s="39"/>
      <c r="G27" s="39"/>
      <c r="H27" s="39"/>
      <c r="I27" s="45"/>
    </row>
    <row r="28" ht="15.75" spans="1:8">
      <c r="A28" s="44"/>
      <c r="B28" s="44"/>
      <c r="C28" s="44"/>
      <c r="D28" s="44"/>
      <c r="E28" s="44"/>
      <c r="F28" s="44"/>
      <c r="G28" s="44"/>
      <c r="H28" s="44"/>
    </row>
    <row r="29" ht="15.75" spans="1:8">
      <c r="A29" s="44"/>
      <c r="B29" s="44"/>
      <c r="C29" s="44"/>
      <c r="D29" s="44"/>
      <c r="E29" s="44"/>
      <c r="F29" s="44"/>
      <c r="G29" s="44"/>
      <c r="H29" s="44"/>
    </row>
    <row r="30" ht="15.75" spans="1:8">
      <c r="A30" s="44"/>
      <c r="B30" s="44"/>
      <c r="C30" s="44"/>
      <c r="D30" s="44"/>
      <c r="E30" s="44"/>
      <c r="F30" s="44"/>
      <c r="G30" s="44"/>
      <c r="H30" s="44"/>
    </row>
    <row r="31" ht="18" customHeight="1" spans="1:5">
      <c r="A31" s="44"/>
      <c r="B31" s="44"/>
      <c r="C31" s="44"/>
      <c r="D31" s="44"/>
      <c r="E31" s="44"/>
    </row>
    <row r="32" ht="15.75" spans="1:5">
      <c r="A32" s="44"/>
      <c r="B32" s="44"/>
      <c r="C32" s="44"/>
      <c r="D32" s="44"/>
      <c r="E32" s="44"/>
    </row>
    <row r="33" ht="15.75" spans="1:5">
      <c r="A33" s="44"/>
      <c r="B33" s="44"/>
      <c r="C33" s="44"/>
      <c r="D33" s="44"/>
      <c r="E33" s="44"/>
    </row>
  </sheetData>
  <mergeCells count="26">
    <mergeCell ref="A1:H1"/>
    <mergeCell ref="A2:H2"/>
    <mergeCell ref="A3:H3"/>
    <mergeCell ref="E4:H4"/>
    <mergeCell ref="E5:F5"/>
    <mergeCell ref="G5:H5"/>
    <mergeCell ref="B11:E11"/>
    <mergeCell ref="A17:D17"/>
    <mergeCell ref="A18:H18"/>
    <mergeCell ref="A19:H19"/>
    <mergeCell ref="A20:H20"/>
    <mergeCell ref="B21:D21"/>
    <mergeCell ref="E21:H21"/>
    <mergeCell ref="B22:D22"/>
    <mergeCell ref="E22:H22"/>
    <mergeCell ref="B23:D23"/>
    <mergeCell ref="E23:H23"/>
    <mergeCell ref="B24:D24"/>
    <mergeCell ref="F24:H24"/>
    <mergeCell ref="B25:D25"/>
    <mergeCell ref="F25:H25"/>
    <mergeCell ref="A27:H27"/>
    <mergeCell ref="A4:A6"/>
    <mergeCell ref="B4:B6"/>
    <mergeCell ref="C4:C6"/>
    <mergeCell ref="D4:D6"/>
  </mergeCells>
  <pageMargins left="0.33" right="0.23" top="0.33" bottom="0.52" header="0.3" footer="0.3"/>
  <pageSetup paperSize="1" scale="95" orientation="portrait"/>
  <headerFooter/>
  <rowBreaks count="1" manualBreakCount="1">
    <brk id="24" max="7" man="1"/>
  </rowBreaks>
  <colBreaks count="1" manualBreakCount="1">
    <brk id="8" max="1048575" man="1"/>
  </colBreaks>
  <drawing r:id="rId1"/>
  <legacyDrawing r:id="rId2"/>
  <oleObjects>
    <mc:AlternateContent xmlns:mc="http://schemas.openxmlformats.org/markup-compatibility/2006">
      <mc:Choice Requires="x14">
        <oleObject shapeId="11265" progId="Word.Picture.8" r:id="rId3">
          <objectPr defaultSiz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28575</xdr:colOff>
                <xdr:row>1</xdr:row>
                <xdr:rowOff>57150</xdr:rowOff>
              </to>
            </anchor>
          </objectPr>
        </oleObject>
      </mc:Choice>
      <mc:Fallback>
        <oleObject shapeId="11265" progId="Word.Picture.8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Company>Grizli777</Company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THAMMADAHALLI</vt:lpstr>
      <vt:lpstr>DOREKERE</vt:lpstr>
      <vt:lpstr>Bekkare</vt:lpstr>
      <vt:lpstr>Asvalu</vt:lpstr>
      <vt:lpstr>Asvalu1</vt:lpstr>
      <vt:lpstr>Asvalu2</vt:lpstr>
      <vt:lpstr>Hunsethopllu </vt:lpstr>
      <vt:lpstr>Asvalu 4</vt:lpstr>
      <vt:lpstr>Kowlanahalli</vt:lpstr>
      <vt:lpstr>Chapparadahalli</vt:lpstr>
      <vt:lpstr>Seeguru</vt:lpstr>
      <vt:lpstr>Seeguru (2)</vt:lpstr>
      <vt:lpstr>Ravanduru Shifting</vt:lpstr>
      <vt:lpstr>Ravanduru Shifting (2)</vt:lpstr>
      <vt:lpstr>N Shettahalli</vt:lpstr>
      <vt:lpstr>BETTADAPURA</vt:lpstr>
      <vt:lpstr>Anandagere</vt:lpstr>
      <vt:lpstr>Hasuvinakavalu</vt:lpstr>
      <vt:lpstr>Doddanerale</vt:lpstr>
      <vt:lpstr>Anandagere-11</vt:lpstr>
      <vt:lpstr>Bettadapura-Saleem</vt:lpstr>
      <vt:lpstr>SEEGURU...</vt:lpstr>
      <vt:lpstr>Bettadapura Shifting</vt:lpstr>
      <vt:lpstr>Naganahalli</vt:lpstr>
      <vt:lpstr>Billahalli</vt:lpstr>
      <vt:lpstr>H H Bagilu</vt:lpstr>
      <vt:lpstr>H H Bagilu (2)</vt:lpstr>
      <vt:lpstr>K Haralahalli</vt:lpstr>
      <vt:lpstr>Telaginakuppe shifting</vt:lpstr>
      <vt:lpstr>D K Halii</vt:lpstr>
      <vt:lpstr>Kelaginahalli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9448994822</dc:creator>
  <cp:lastModifiedBy>be</cp:lastModifiedBy>
  <dcterms:created xsi:type="dcterms:W3CDTF">2018-06-13T05:41:00Z</dcterms:created>
  <cp:lastPrinted>2022-08-11T05:50:00Z</cp:lastPrinted>
  <dcterms:modified xsi:type="dcterms:W3CDTF">2023-02-23T09:16:24Z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D14B22D2DC984100A94A9D0EBFB849E3</vt:lpwstr>
  </property>
  <property fmtid="{D5CDD505-2E9C-101B-9397-08002B2CF9AE}" pid="3" name="KSOProductBuildVer">
    <vt:lpwstr>1033-11.2.0.11486</vt:lpwstr>
  </property>
</Properties>
</file>