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6EBE01DB-056F-49AD-82E5-E8F436D948FE}" xr6:coauthVersionLast="47" xr6:coauthVersionMax="47" xr10:uidLastSave="{00000000-0000-0000-0000-000000000000}"/>
  <bookViews>
    <workbookView xWindow="-120" yWindow="-120" windowWidth="24240" windowHeight="13020" firstSheet="21" activeTab="29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Sheet1" sheetId="7" r:id="rId7"/>
    <sheet name="Sheet3" sheetId="9" r:id="rId8"/>
    <sheet name="Sheet2" sheetId="10" r:id="rId9"/>
    <sheet name="Sheet15" sheetId="28" r:id="rId10"/>
    <sheet name="Sheet17" sheetId="30" r:id="rId11"/>
    <sheet name="Sheet18" sheetId="31" r:id="rId12"/>
    <sheet name="Sheet4" sheetId="11" r:id="rId13"/>
    <sheet name="Sheet5" sheetId="12" r:id="rId14"/>
    <sheet name="Sheet7" sheetId="14" r:id="rId15"/>
    <sheet name="Sheet16" sheetId="29" r:id="rId16"/>
    <sheet name="Sheet8" sheetId="15" r:id="rId17"/>
    <sheet name="Sheet6" sheetId="17" r:id="rId18"/>
    <sheet name="Sheet9" sheetId="16" r:id="rId19"/>
    <sheet name="Sheet10" sheetId="18" r:id="rId20"/>
    <sheet name="Sheet12" sheetId="20" r:id="rId21"/>
    <sheet name="HNPHT57" sheetId="21" r:id="rId22"/>
    <sheet name="AP255 ADVANCE BILL" sheetId="22" r:id="rId23"/>
    <sheet name="AL6813" sheetId="23" r:id="rId24"/>
    <sheet name="AL6814" sheetId="24" r:id="rId25"/>
    <sheet name="Sheet11" sheetId="25" r:id="rId26"/>
    <sheet name="Sheet13" sheetId="26" r:id="rId27"/>
    <sheet name="Sheet14" sheetId="27" r:id="rId28"/>
    <sheet name="Sheet19" sheetId="32" r:id="rId29"/>
    <sheet name="Sheet20" sheetId="33" r:id="rId30"/>
  </sheets>
  <definedNames>
    <definedName name="_xlnm.Print_Area" localSheetId="23">'AL6813'!$C$1:$I$68</definedName>
    <definedName name="_xlnm.Print_Area" localSheetId="24">'AL6814'!$C$1:$I$68</definedName>
    <definedName name="_xlnm.Print_Area" localSheetId="22">'AP255 ADVANCE BILL'!$C$9:$I$67</definedName>
    <definedName name="_xlnm.Print_Area" localSheetId="21">HNPHT57!$C$1:$I$61</definedName>
    <definedName name="_xlnm.Print_Area" localSheetId="25">Sheet11!$C$1:$I$68</definedName>
    <definedName name="_xlnm.Print_Area" localSheetId="20">Sheet12!$C$1:$I$59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33" l="1"/>
  <c r="D64" i="27"/>
  <c r="E39" i="27"/>
  <c r="D47" i="26"/>
  <c r="H37" i="26"/>
  <c r="E32" i="25"/>
  <c r="E39" i="25" s="1"/>
  <c r="F44" i="25" s="1"/>
  <c r="H44" i="25" s="1"/>
  <c r="D49" i="25" s="1"/>
  <c r="D55" i="25" s="1"/>
  <c r="D48" i="25"/>
  <c r="H45" i="25"/>
  <c r="E39" i="24"/>
  <c r="E32" i="24"/>
  <c r="E30" i="24"/>
  <c r="D48" i="24"/>
  <c r="H45" i="24"/>
  <c r="D49" i="24" s="1"/>
  <c r="D55" i="24" s="1"/>
  <c r="D59" i="24" s="1"/>
  <c r="D65" i="24" s="1"/>
  <c r="H44" i="24"/>
  <c r="E39" i="23"/>
  <c r="E30" i="23"/>
  <c r="E32" i="23"/>
  <c r="H45" i="23"/>
  <c r="H44" i="23"/>
  <c r="D49" i="23"/>
  <c r="D55" i="23" s="1"/>
  <c r="D48" i="23"/>
  <c r="E30" i="22"/>
  <c r="E32" i="22" s="1"/>
  <c r="E39" i="22" s="1"/>
  <c r="H44" i="22"/>
  <c r="D48" i="22" s="1"/>
  <c r="D54" i="22" s="1"/>
  <c r="D47" i="22"/>
  <c r="D58" i="21"/>
  <c r="D56" i="20"/>
  <c r="D51" i="20"/>
  <c r="D47" i="20"/>
  <c r="D41" i="20"/>
  <c r="H37" i="20"/>
  <c r="E51" i="9"/>
  <c r="E50" i="7"/>
  <c r="D51" i="26" l="1"/>
  <c r="D56" i="26" s="1"/>
  <c r="D59" i="25"/>
  <c r="D65" i="25" s="1"/>
  <c r="D59" i="23"/>
  <c r="D65" i="23" s="1"/>
  <c r="D58" i="22"/>
  <c r="D64" i="22" s="1"/>
</calcChain>
</file>

<file path=xl/sharedStrings.xml><?xml version="1.0" encoding="utf-8"?>
<sst xmlns="http://schemas.openxmlformats.org/spreadsheetml/2006/main" count="1674" uniqueCount="251">
  <si>
    <r>
      <rPr>
        <b/>
        <sz val="10.5"/>
        <color rgb="FFFFFFFF"/>
        <rFont val="Arial"/>
        <family val="2"/>
      </rPr>
      <t>RR No</t>
    </r>
  </si>
  <si>
    <r>
      <rPr>
        <b/>
        <sz val="10.5"/>
        <color rgb="FFFFFFFF"/>
        <rFont val="Arial"/>
        <family val="2"/>
      </rPr>
      <t>Account ID</t>
    </r>
  </si>
  <si>
    <r>
      <rPr>
        <b/>
        <sz val="10.5"/>
        <color rgb="FFFFFFFF"/>
        <rFont val="Arial"/>
        <family val="2"/>
      </rPr>
      <t>Bill No</t>
    </r>
  </si>
  <si>
    <r>
      <rPr>
        <b/>
        <sz val="10.5"/>
        <color rgb="FFFFFFFF"/>
        <rFont val="Arial"/>
        <family val="2"/>
      </rPr>
      <t>Billing Period</t>
    </r>
  </si>
  <si>
    <r>
      <rPr>
        <b/>
        <sz val="10.5"/>
        <color rgb="FFFFFFFF"/>
        <rFont val="Arial"/>
        <family val="2"/>
      </rPr>
      <t>Bill Date</t>
    </r>
  </si>
  <si>
    <r>
      <rPr>
        <b/>
        <sz val="10.5"/>
        <color rgb="FFFFFFFF"/>
        <rFont val="Arial"/>
        <family val="2"/>
      </rPr>
      <t>Due Date</t>
    </r>
  </si>
  <si>
    <r>
      <rPr>
        <b/>
        <sz val="10.5"/>
        <color rgb="FFFFFFFF"/>
        <rFont val="Arial"/>
        <family val="2"/>
      </rPr>
      <t>Disconnection Date</t>
    </r>
  </si>
  <si>
    <r>
      <rPr>
        <sz val="9"/>
        <rFont val="Arial"/>
        <family val="2"/>
      </rPr>
      <t>AP12282</t>
    </r>
  </si>
  <si>
    <r>
      <rPr>
        <sz val="9"/>
        <rFont val="Arial"/>
        <family val="2"/>
      </rPr>
      <t>C432032647</t>
    </r>
  </si>
  <si>
    <r>
      <rPr>
        <sz val="9"/>
        <rFont val="Arial"/>
        <family val="2"/>
      </rPr>
      <t>143210221C060318</t>
    </r>
  </si>
  <si>
    <r>
      <rPr>
        <sz val="9"/>
        <rFont val="Arial"/>
        <family val="2"/>
      </rPr>
      <t>08-Nov-2021 to 06-Dec-2021</t>
    </r>
  </si>
  <si>
    <r>
      <rPr>
        <sz val="9"/>
        <rFont val="Arial"/>
        <family val="2"/>
      </rPr>
      <t>08-Dec-2021 09:59</t>
    </r>
  </si>
  <si>
    <r>
      <rPr>
        <sz val="12"/>
        <rFont val="Arial"/>
        <family val="2"/>
      </rPr>
      <t>Name &amp; Address: K.V. BASAVARAJU S/O VENTEGOUDA GOWDA-VADDARAHALLY,</t>
    </r>
  </si>
  <si>
    <r>
      <rPr>
        <sz val="10.5"/>
        <rFont val="Arial"/>
        <family val="2"/>
      </rPr>
      <t>Tariff</t>
    </r>
  </si>
  <si>
    <r>
      <rPr>
        <sz val="10.5"/>
        <rFont val="Arial"/>
        <family val="2"/>
      </rPr>
      <t>LT3(II)</t>
    </r>
  </si>
  <si>
    <r>
      <rPr>
        <sz val="10.5"/>
        <rFont val="Arial"/>
        <family val="2"/>
      </rPr>
      <t>High Cost Energy</t>
    </r>
  </si>
  <si>
    <r>
      <rPr>
        <sz val="10.5"/>
        <rFont val="Arial"/>
        <family val="2"/>
      </rPr>
      <t>Contract Demand(KVA)</t>
    </r>
  </si>
  <si>
    <r>
      <rPr>
        <sz val="10.5"/>
        <rFont val="Arial"/>
        <family val="2"/>
      </rPr>
      <t>Special Energy</t>
    </r>
  </si>
  <si>
    <r>
      <rPr>
        <sz val="10.5"/>
        <rFont val="Arial"/>
        <family val="2"/>
      </rPr>
      <t>85% of CD (KVA)</t>
    </r>
  </si>
  <si>
    <r>
      <rPr>
        <sz val="10.5"/>
        <rFont val="Arial"/>
        <family val="2"/>
      </rPr>
      <t>Base Consumption</t>
    </r>
  </si>
  <si>
    <r>
      <rPr>
        <sz val="10.5"/>
        <rFont val="Arial"/>
        <family val="2"/>
      </rPr>
      <t>Recorded Demand (KVA)</t>
    </r>
  </si>
  <si>
    <r>
      <rPr>
        <sz val="10.5"/>
        <rFont val="Arial"/>
        <family val="2"/>
      </rPr>
      <t>Power Cut Energy Entitlement Demand Entitlement</t>
    </r>
  </si>
  <si>
    <r>
      <rPr>
        <sz val="10.5"/>
        <rFont val="Arial"/>
        <family val="2"/>
      </rPr>
      <t>Billing Demand (KVA)</t>
    </r>
  </si>
  <si>
    <r>
      <rPr>
        <sz val="10.5"/>
        <rFont val="Arial"/>
        <family val="2"/>
      </rPr>
      <t>Sanc Load</t>
    </r>
  </si>
  <si>
    <r>
      <rPr>
        <sz val="10.5"/>
        <rFont val="Arial"/>
        <family val="2"/>
      </rPr>
      <t xml:space="preserve">40.000 kW +
</t>
    </r>
    <r>
      <rPr>
        <sz val="10.5"/>
        <rFont val="Arial"/>
        <family val="2"/>
      </rPr>
      <t>0.000 HP</t>
    </r>
  </si>
  <si>
    <r>
      <rPr>
        <sz val="10.5"/>
        <rFont val="Arial"/>
        <family val="2"/>
      </rPr>
      <t>Wheeling Energy</t>
    </r>
  </si>
  <si>
    <r>
      <rPr>
        <b/>
        <sz val="10.5"/>
        <color rgb="FFFFFFFF"/>
        <rFont val="Arial"/>
        <family val="2"/>
      </rPr>
      <t>Meter Readings for Account ID</t>
    </r>
  </si>
  <si>
    <r>
      <rPr>
        <b/>
        <sz val="10.5"/>
        <color rgb="FFFFFFFF"/>
        <rFont val="Arial"/>
        <family val="2"/>
      </rPr>
      <t>Description</t>
    </r>
  </si>
  <si>
    <r>
      <rPr>
        <b/>
        <sz val="10.5"/>
        <color rgb="FFFFFFFF"/>
        <rFont val="Arial"/>
        <family val="2"/>
      </rPr>
      <t>Date</t>
    </r>
  </si>
  <si>
    <r>
      <rPr>
        <b/>
        <sz val="10.5"/>
        <color rgb="FFFFFFFF"/>
        <rFont val="Arial"/>
        <family val="2"/>
      </rPr>
      <t>KWH Meter</t>
    </r>
  </si>
  <si>
    <r>
      <rPr>
        <b/>
        <sz val="10.5"/>
        <color rgb="FFFFFFFF"/>
        <rFont val="Arial"/>
        <family val="2"/>
      </rPr>
      <t>KVAH Meter</t>
    </r>
  </si>
  <si>
    <r>
      <rPr>
        <b/>
        <sz val="10.5"/>
        <color rgb="FFFFFFFF"/>
        <rFont val="Arial"/>
        <family val="2"/>
      </rPr>
      <t>MD Meter</t>
    </r>
  </si>
  <si>
    <r>
      <rPr>
        <b/>
        <sz val="10.5"/>
        <color rgb="FFFFFFFF"/>
        <rFont val="Arial"/>
        <family val="2"/>
      </rPr>
      <t>Recorded PF</t>
    </r>
  </si>
  <si>
    <r>
      <rPr>
        <b/>
        <sz val="10.5"/>
        <color rgb="FFFFFFFF"/>
        <rFont val="Arial"/>
        <family val="2"/>
      </rPr>
      <t>Connected Load KW</t>
    </r>
  </si>
  <si>
    <r>
      <rPr>
        <sz val="10.5"/>
        <rFont val="Arial"/>
        <family val="2"/>
      </rPr>
      <t>Present Reading</t>
    </r>
  </si>
  <si>
    <r>
      <rPr>
        <sz val="10.5"/>
        <rFont val="Arial"/>
        <family val="2"/>
      </rPr>
      <t>Previous Reading</t>
    </r>
  </si>
  <si>
    <r>
      <rPr>
        <sz val="10.5"/>
        <rFont val="Arial"/>
        <family val="2"/>
      </rPr>
      <t>Difference</t>
    </r>
  </si>
  <si>
    <r>
      <rPr>
        <sz val="10.5"/>
        <rFont val="Arial"/>
        <family val="2"/>
      </rPr>
      <t>Meter Constant</t>
    </r>
  </si>
  <si>
    <r>
      <rPr>
        <sz val="10.5"/>
        <rFont val="Arial"/>
        <family val="2"/>
      </rPr>
      <t>Consumption Units</t>
    </r>
  </si>
  <si>
    <r>
      <rPr>
        <sz val="10.5"/>
        <rFont val="Arial"/>
        <family val="2"/>
      </rPr>
      <t>Average Consumption</t>
    </r>
  </si>
  <si>
    <r>
      <rPr>
        <sz val="10.5"/>
        <rFont val="Arial"/>
        <family val="2"/>
      </rPr>
      <t>Net Consumption</t>
    </r>
  </si>
  <si>
    <r>
      <rPr>
        <b/>
        <sz val="10.5"/>
        <color rgb="FFFFFFFF"/>
        <rFont val="Arial"/>
        <family val="2"/>
      </rPr>
      <t>Your Detailed Bill</t>
    </r>
  </si>
  <si>
    <r>
      <rPr>
        <b/>
        <sz val="10.5"/>
        <color rgb="FFFFFFFF"/>
        <rFont val="Arial"/>
        <family val="2"/>
      </rPr>
      <t>Fc Slab Details</t>
    </r>
  </si>
  <si>
    <r>
      <rPr>
        <b/>
        <sz val="10.5"/>
        <color rgb="FFFFFFFF"/>
        <rFont val="Arial"/>
        <family val="2"/>
      </rPr>
      <t>Ec Slab Details</t>
    </r>
  </si>
  <si>
    <r>
      <rPr>
        <sz val="10.5"/>
        <rFont val="Arial"/>
        <family val="2"/>
      </rPr>
      <t>Load</t>
    </r>
  </si>
  <si>
    <r>
      <rPr>
        <sz val="10.5"/>
        <rFont val="Arial"/>
        <family val="2"/>
      </rPr>
      <t>Rate</t>
    </r>
  </si>
  <si>
    <r>
      <rPr>
        <sz val="10.5"/>
        <rFont val="Arial"/>
        <family val="2"/>
      </rPr>
      <t>Fc Charge(Amt)</t>
    </r>
  </si>
  <si>
    <r>
      <rPr>
        <sz val="10.5"/>
        <rFont val="Arial"/>
        <family val="2"/>
      </rPr>
      <t>Units</t>
    </r>
  </si>
  <si>
    <r>
      <rPr>
        <sz val="10.5"/>
        <rFont val="Arial"/>
        <family val="2"/>
      </rPr>
      <t>Ec Charge(Amt)</t>
    </r>
  </si>
  <si>
    <r>
      <rPr>
        <sz val="10.5"/>
        <rFont val="Arial"/>
        <family val="2"/>
      </rPr>
      <t>40.000 KW</t>
    </r>
  </si>
  <si>
    <r>
      <rPr>
        <sz val="10.5"/>
        <rFont val="Arial"/>
        <family val="2"/>
      </rPr>
      <t>0.000 KW</t>
    </r>
  </si>
  <si>
    <r>
      <rPr>
        <sz val="10.5"/>
        <rFont val="Arial"/>
        <family val="2"/>
      </rPr>
      <t>Meter Status</t>
    </r>
  </si>
  <si>
    <r>
      <rPr>
        <b/>
        <sz val="10.5"/>
        <rFont val="Arial"/>
        <family val="2"/>
      </rPr>
      <t>NORMAL</t>
    </r>
  </si>
  <si>
    <r>
      <rPr>
        <sz val="10.5"/>
        <rFont val="Arial"/>
        <family val="2"/>
      </rPr>
      <t>Rebate</t>
    </r>
  </si>
  <si>
    <r>
      <rPr>
        <sz val="10.5"/>
        <rFont val="Arial"/>
        <family val="2"/>
      </rPr>
      <t>Fixed Charges</t>
    </r>
  </si>
  <si>
    <r>
      <rPr>
        <sz val="10.5"/>
        <rFont val="Arial"/>
        <family val="2"/>
      </rPr>
      <t>Energy Charges</t>
    </r>
  </si>
  <si>
    <r>
      <rPr>
        <sz val="10.5"/>
        <rFont val="Arial"/>
        <family val="2"/>
      </rPr>
      <t>Fuel Cost Adj Charges: 510 KWH at -0.06 per KWH</t>
    </r>
  </si>
  <si>
    <r>
      <rPr>
        <sz val="10.5"/>
        <rFont val="Arial"/>
        <family val="2"/>
      </rPr>
      <t>PF Penalty</t>
    </r>
  </si>
  <si>
    <r>
      <rPr>
        <sz val="10.5"/>
        <rFont val="Arial"/>
        <family val="2"/>
      </rPr>
      <t>MD Penalty</t>
    </r>
  </si>
  <si>
    <r>
      <rPr>
        <sz val="10.5"/>
        <rFont val="Arial"/>
        <family val="2"/>
      </rPr>
      <t>Interest</t>
    </r>
  </si>
  <si>
    <r>
      <rPr>
        <sz val="10.5"/>
        <rFont val="Arial"/>
        <family val="2"/>
      </rPr>
      <t>Tax</t>
    </r>
  </si>
  <si>
    <r>
      <rPr>
        <sz val="10.5"/>
        <rFont val="Arial"/>
        <family val="2"/>
      </rPr>
      <t>Tariff Difference Amount</t>
    </r>
  </si>
  <si>
    <r>
      <rPr>
        <sz val="10.5"/>
        <rFont val="Arial"/>
        <family val="2"/>
      </rPr>
      <t>Other Charges</t>
    </r>
  </si>
  <si>
    <r>
      <rPr>
        <sz val="10.5"/>
        <rFont val="Arial"/>
        <family val="2"/>
      </rPr>
      <t>Current Bill Amount</t>
    </r>
  </si>
  <si>
    <r>
      <rPr>
        <sz val="10.5"/>
        <rFont val="Arial"/>
        <family val="2"/>
      </rPr>
      <t>Arrears</t>
    </r>
  </si>
  <si>
    <r>
      <rPr>
        <sz val="10.5"/>
        <rFont val="Arial"/>
        <family val="2"/>
      </rPr>
      <t>Arrears Tax</t>
    </r>
  </si>
  <si>
    <r>
      <rPr>
        <sz val="10.5"/>
        <rFont val="Arial"/>
        <family val="2"/>
      </rPr>
      <t>Credits &amp; Adjustment</t>
    </r>
  </si>
  <si>
    <r>
      <rPr>
        <sz val="10.5"/>
        <rFont val="Arial"/>
        <family val="2"/>
      </rPr>
      <t>GOK Subsidy</t>
    </r>
  </si>
  <si>
    <r>
      <rPr>
        <sz val="10.5"/>
        <rFont val="Arial"/>
        <family val="2"/>
      </rPr>
      <t>Bill Rounding Adjustment</t>
    </r>
  </si>
  <si>
    <r>
      <rPr>
        <b/>
        <sz val="10.5"/>
        <rFont val="Arial"/>
        <family val="2"/>
      </rPr>
      <t>Net Payable Amount</t>
    </r>
  </si>
  <si>
    <r>
      <rPr>
        <b/>
        <sz val="10.5"/>
        <rFont val="Arial"/>
        <family val="2"/>
      </rPr>
      <t>Amount In words</t>
    </r>
  </si>
  <si>
    <r>
      <rPr>
        <b/>
        <sz val="10.5"/>
        <rFont val="Arial"/>
        <family val="2"/>
      </rPr>
      <t>Eight Thousand Six Hundred and Seventy Nine Rupees only</t>
    </r>
  </si>
  <si>
    <r>
      <rPr>
        <b/>
        <sz val="10.5"/>
        <rFont val="Arial"/>
        <family val="2"/>
      </rPr>
      <t>Sd/- Asst Executive Engineer(Ele.)</t>
    </r>
  </si>
  <si>
    <t>Office of the Asst. Executive Engineer (Ele.), C, O&amp;M Section -ARAKALUGUDU</t>
  </si>
  <si>
    <t>Back Bill Amount</t>
  </si>
  <si>
    <t>Rating Amount</t>
  </si>
  <si>
    <t xml:space="preserve">Four Lakhs Fourty Fourty Four Thousand Eighty One Rupees Only </t>
  </si>
  <si>
    <t>Meter Readings for Account ID</t>
  </si>
  <si>
    <t>Description</t>
  </si>
  <si>
    <t>Date</t>
  </si>
  <si>
    <t>KWH Meter</t>
  </si>
  <si>
    <t>KVAH Meter</t>
  </si>
  <si>
    <t>MD Meter</t>
  </si>
  <si>
    <t>Recorded PF</t>
  </si>
  <si>
    <t>Connected Load KW</t>
  </si>
  <si>
    <t>Your Detailed Bill</t>
  </si>
  <si>
    <t>Fc Slab Details</t>
  </si>
  <si>
    <t>Ec Slab Details</t>
  </si>
  <si>
    <t>JAN/01/2022</t>
  </si>
  <si>
    <t>DEC/01/2021</t>
  </si>
  <si>
    <r>
      <t>Four Lakhs Sixteen Thousand Five</t>
    </r>
    <r>
      <rPr>
        <sz val="10.5"/>
        <rFont val="Arial"/>
        <family val="2"/>
      </rPr>
      <t xml:space="preserve"> Hundred Sixty Six</t>
    </r>
    <r>
      <rPr>
        <b/>
        <sz val="10.5"/>
        <rFont val="Arial"/>
        <family val="2"/>
      </rPr>
      <t xml:space="preserve"> Rupees Only </t>
    </r>
  </si>
  <si>
    <t>AP12282</t>
  </si>
  <si>
    <t>FEB/01/2022</t>
  </si>
  <si>
    <t>MAR/01/2022</t>
  </si>
  <si>
    <t>THREE LAKHS EIGHTY ONE  THOUSAND EIGHT HUNDRED NINTY ONLY</t>
  </si>
  <si>
    <t>RR No</t>
  </si>
  <si>
    <t>Account ID</t>
  </si>
  <si>
    <t>Bill No</t>
  </si>
  <si>
    <t>Billing Period</t>
  </si>
  <si>
    <t>Bill Date</t>
  </si>
  <si>
    <t>Due Date</t>
  </si>
  <si>
    <t>Disconnection Date</t>
  </si>
  <si>
    <t>C432032647</t>
  </si>
  <si>
    <t>01-Mar-2022 to 01-Apr-2022</t>
  </si>
  <si>
    <t>Name &amp; Address: K.V. BASAVARAJU S/O VENTEGOUDA GOWDA-VADDARAHALLY,</t>
  </si>
  <si>
    <t>Tariff</t>
  </si>
  <si>
    <t>LT3(II)</t>
  </si>
  <si>
    <t>High Cost Energy</t>
  </si>
  <si>
    <t>Contract Demand(KVA)</t>
  </si>
  <si>
    <t>Special Energy</t>
  </si>
  <si>
    <t>85% of CD (KVA)</t>
  </si>
  <si>
    <t>Base Consumption</t>
  </si>
  <si>
    <t>Recorded Demand (KVA)</t>
  </si>
  <si>
    <t>Power Cut Energy Entitlement Demand Entitlement</t>
  </si>
  <si>
    <t>Billing Demand (KVA)</t>
  </si>
  <si>
    <t>Sanc Load</t>
  </si>
  <si>
    <t>40.000 kW +</t>
  </si>
  <si>
    <t>0.000 HP</t>
  </si>
  <si>
    <t>Wheeling Energy</t>
  </si>
  <si>
    <t>Meter Readings for Account ID- C432032647</t>
  </si>
  <si>
    <t>Present Reading</t>
  </si>
  <si>
    <t>Previous Reading</t>
  </si>
  <si>
    <t>Difference</t>
  </si>
  <si>
    <t>Meter Constant</t>
  </si>
  <si>
    <t>Average Consumption</t>
  </si>
  <si>
    <t>SubMeter Consumption</t>
  </si>
  <si>
    <t>Wheeled Consumption</t>
  </si>
  <si>
    <t>Slow Reading Consumption</t>
  </si>
  <si>
    <t>Meter Change Units</t>
  </si>
  <si>
    <t>Net Consumption</t>
  </si>
  <si>
    <t>Load</t>
  </si>
  <si>
    <t>Rate</t>
  </si>
  <si>
    <t>Fc Charge(Amt)</t>
  </si>
  <si>
    <t>Units</t>
  </si>
  <si>
    <t>Ec Charge(Amt)</t>
  </si>
  <si>
    <t>40.000 KW</t>
  </si>
  <si>
    <t>0.000 KW</t>
  </si>
  <si>
    <t>Meter Status</t>
  </si>
  <si>
    <t>NORMAL</t>
  </si>
  <si>
    <t>Fixed Charges</t>
  </si>
  <si>
    <t>Energy Charges</t>
  </si>
  <si>
    <t>Fuel Cost Adj Charges: 1170 KWH at 0 per KWH</t>
  </si>
  <si>
    <t>Rebate</t>
  </si>
  <si>
    <t>PF Penalty</t>
  </si>
  <si>
    <t>MD Penalty</t>
  </si>
  <si>
    <t>Interest</t>
  </si>
  <si>
    <t>Tax For EC Charges :10304.5 At Rs: 0.09</t>
  </si>
  <si>
    <t>Tariff Difference Amount</t>
  </si>
  <si>
    <t>Current Bill Amount</t>
  </si>
  <si>
    <t>Arrears</t>
  </si>
  <si>
    <t>Credits &amp; Adjustment</t>
  </si>
  <si>
    <t>GOK Subsidy</t>
  </si>
  <si>
    <t>Bill Rounding Adjustment</t>
  </si>
  <si>
    <t>Net Payable Amount</t>
  </si>
  <si>
    <t>Amount In words</t>
  </si>
  <si>
    <t>Three Lakhs Eighty Four Thousand Nine Hundred and Eighty One Rupees only</t>
  </si>
  <si>
    <t>Sd/- Asst Executive Engineer(Ele.)</t>
  </si>
  <si>
    <t>HNPHT58</t>
  </si>
  <si>
    <t>Name &amp; Address: MEDICAL OFFICER-GOVT GENERAL</t>
  </si>
  <si>
    <t>HOSPITAL ARAKALAGUDU</t>
  </si>
  <si>
    <t>C432100218</t>
  </si>
  <si>
    <t>01-Apr-2022 to 01-May-2022</t>
  </si>
  <si>
    <t>HT2C(I)</t>
  </si>
  <si>
    <t>0.000 kW +</t>
  </si>
  <si>
    <t>108.000 HP</t>
  </si>
  <si>
    <t>85.000 KW</t>
  </si>
  <si>
    <t>ONE LAKH ONLY</t>
  </si>
  <si>
    <t>Net Payable Amount(ADVANCE BILL)</t>
  </si>
  <si>
    <t>AP11190</t>
  </si>
  <si>
    <t>Name &amp; Address: ASSISTANT EXECUTIVE ENGINEER</t>
  </si>
  <si>
    <t>P W D GUEST HOUSE,ARAKALGUD</t>
  </si>
  <si>
    <t>C432030294</t>
  </si>
  <si>
    <t>LT2A(I)</t>
  </si>
  <si>
    <t>15.000 kW +</t>
  </si>
  <si>
    <t>1.000KW</t>
  </si>
  <si>
    <t>14.000KW</t>
  </si>
  <si>
    <t>TEN THOUSAND ONLY</t>
  </si>
  <si>
    <t>Net Payable Amount(AS PER CONSUMER REQUEST ADVANCE BILL)</t>
  </si>
  <si>
    <t>AL3671</t>
  </si>
  <si>
    <t>LT3A(I)</t>
  </si>
  <si>
    <t>2.000 KW</t>
  </si>
  <si>
    <t>TWENTY THOUSAND ONLY</t>
  </si>
  <si>
    <t>P W D ,ARAKALGUD</t>
  </si>
  <si>
    <t>Other charges</t>
  </si>
  <si>
    <t>Three Lakhs Seventy Five Thousand One Hundred and Fourteen Rupees only</t>
  </si>
  <si>
    <t>AKTP889</t>
  </si>
  <si>
    <t>LT7</t>
  </si>
  <si>
    <t>Name &amp; Address: INDUS TOWER GANJALAGUDU</t>
  </si>
  <si>
    <t>Fifty one Thousand Six Hundred &amp; Two only</t>
  </si>
  <si>
    <t>01-May-2022 to 01-Jun-2022</t>
  </si>
  <si>
    <t>Three Lakhs Seventy Six Thousand Seventy Eight Rupees Only</t>
  </si>
  <si>
    <t>HNPHT57</t>
  </si>
  <si>
    <t>C432047354</t>
  </si>
  <si>
    <t>Name &amp; Address: PRINCIPAL MURARGI DESAI RESIDENCIAL SCHOOL-336,HONNAVALLI,HONNAVALLI,HONNAVALLI,ROAD</t>
  </si>
  <si>
    <t>HT2C(II)</t>
  </si>
  <si>
    <t>115.000 KW</t>
  </si>
  <si>
    <t>Fuel Cost Adj Charges: 1911 KWH at 0 per KWH</t>
  </si>
  <si>
    <t>Tax For EC Charges :15670.2 At Rs: 0.09</t>
  </si>
  <si>
    <t>Interest On Deposit</t>
  </si>
  <si>
    <t>Fourty Four Thousand Six Hundred and Fourty Two Rupees Only</t>
  </si>
  <si>
    <t>AP255</t>
  </si>
  <si>
    <t>C432016719</t>
  </si>
  <si>
    <t>02-May-2022 to 02-Jun-2022</t>
  </si>
  <si>
    <t>Name &amp; Address: ASSISTENT ENGINEER-TOOWN PACHAYATH,ARAKALUGUDU</t>
  </si>
  <si>
    <t>LT5B(I)</t>
  </si>
  <si>
    <t>0.000 kW + 6.000 HP</t>
  </si>
  <si>
    <t>6.000 HP</t>
  </si>
  <si>
    <t>Fuel Cost Adj Charges: 1505 KWH at 0 per KWH</t>
  </si>
  <si>
    <t>Tax For EC Charges :8653.75 At Rs: 0.09</t>
  </si>
  <si>
    <t>Ten Thousand Three Rupees Only</t>
  </si>
  <si>
    <t>AL6813</t>
  </si>
  <si>
    <t>C432026715</t>
  </si>
  <si>
    <t>01-May-2022 to 02-Jun-2022</t>
  </si>
  <si>
    <t>Name &amp; Address: K.N. JAYALAKSHMI-ARAKALUGUDU,SHIVARAJU</t>
  </si>
  <si>
    <t>3.000 kW + 0.000 HP</t>
  </si>
  <si>
    <t>1.030 KW</t>
  </si>
  <si>
    <t>2.060 KW</t>
  </si>
  <si>
    <t>Fuel Cost Adj Charges: 401 KWH at 0 per KWH</t>
  </si>
  <si>
    <t>Tax For EC Charges :2169.10 At Rs: 0.09</t>
  </si>
  <si>
    <t>Two Thousand Six Hundred and Ninty Five Rupees Only</t>
  </si>
  <si>
    <t>AL6814</t>
  </si>
  <si>
    <t>C432025241</t>
  </si>
  <si>
    <t>Fuel Cost Adj Charges: 356 KWH at 0 per KWH</t>
  </si>
  <si>
    <t>Tax For EC Charges :1984.60 At Rs: 0.09</t>
  </si>
  <si>
    <t>Two Thousand Four Hundred and Ninety Four Rupees Only</t>
  </si>
  <si>
    <t>01-Jun-2022 to 01-Jul-2022</t>
  </si>
  <si>
    <t>One Lakh Ninety Eight Thousand Eight Hundred and Fourteen Rupees Only</t>
  </si>
  <si>
    <t>Fuel Cost Adj Charges: 22517 KWH at 0 per KWH</t>
  </si>
  <si>
    <t>Tax For EC Charges :162122.40 At Rs: 0.09</t>
  </si>
  <si>
    <t>Three Lakhs Seventy Three Thousand Three hundred Thirty Seven  Rupees Only</t>
  </si>
  <si>
    <t>AP5959</t>
  </si>
  <si>
    <t>C432021784</t>
  </si>
  <si>
    <t>C432021784-050821</t>
  </si>
  <si>
    <t>Name &amp; Address: ASOCIAL WELFARE OFFICER GOVT BOYS HOSTEL DODDABEMMETHI</t>
  </si>
  <si>
    <t>LT2A(II)</t>
  </si>
  <si>
    <t>Three Thousand One Hundred Sixty one only</t>
  </si>
  <si>
    <t>2018-2019</t>
  </si>
  <si>
    <t>Name &amp; Address: K.V. BASAVARAJU S/O VENKATE GOWDA-VADDARAHALLY,</t>
  </si>
  <si>
    <t>Aug/01/2022</t>
  </si>
  <si>
    <t>Jul/01/2022</t>
  </si>
  <si>
    <t>THREE LAKHS SEVENTY FIVE  THOUSAND TWO HUNDRED SIXTY NINE ONLY</t>
  </si>
  <si>
    <t>c1432210486</t>
  </si>
  <si>
    <t>01-aug-2022 to 01-aug2022</t>
  </si>
  <si>
    <t>LT3A(I1)</t>
  </si>
  <si>
    <t>10.000 kW +</t>
  </si>
  <si>
    <t>Sep/01/2022</t>
  </si>
  <si>
    <t>THREE LAKHS SEVENTY FIVE  THOUSAND FIVE HUNDRED FOURTY TWO ONLY</t>
  </si>
  <si>
    <t>Oct/01/2022</t>
  </si>
  <si>
    <t>NOV/01/2022</t>
  </si>
  <si>
    <t>OCT/01/2022</t>
  </si>
  <si>
    <t>THREE LAKHS SEVENTY FIVE  THOUSAND FIVE HUNDRED FIFTY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</si>
</sst>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;@"/>
    <numFmt numFmtId="165" formatCode="0.000"/>
  </numFmts>
  <fonts count="45" x14ac:knownFonts="1">
    <font>
      <sz val="10"/>
      <color rgb="FF000000"/>
      <name val="Times New Roman"/>
      <charset val="204"/>
    </font>
    <font>
      <b/>
      <sz val="10.5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sz val="12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sz val="12"/>
      <color rgb="FF000000"/>
      <name val="Arial"/>
      <family val="2"/>
    </font>
    <font>
      <b/>
      <sz val="10.5"/>
      <color rgb="FF000000"/>
      <name val="Arial"/>
      <family val="2"/>
    </font>
    <font>
      <b/>
      <sz val="12"/>
      <name val="Arial"/>
      <family val="2"/>
    </font>
    <font>
      <b/>
      <sz val="10.5"/>
      <color rgb="FFFFFFFF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2"/>
      <color rgb="FF000000"/>
      <name val="Times New Roman"/>
      <family val="1"/>
    </font>
    <font>
      <b/>
      <sz val="11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7.5"/>
      <color rgb="FF000000"/>
      <name val="Arial"/>
      <family val="2"/>
    </font>
    <font>
      <b/>
      <sz val="13"/>
      <color rgb="FF000000"/>
      <name val="Arial"/>
      <family val="2"/>
    </font>
    <font>
      <b/>
      <sz val="14.5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212529"/>
      <name val="Open Sans"/>
      <family val="2"/>
    </font>
    <font>
      <b/>
      <sz val="10"/>
      <color rgb="FF000000"/>
      <name val="Arial"/>
      <family val="2"/>
    </font>
    <font>
      <b/>
      <sz val="16"/>
      <color rgb="FFFFFFFF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Times New Roman"/>
      <family val="1"/>
    </font>
    <font>
      <b/>
      <sz val="20"/>
      <color rgb="FFFFFFFF"/>
      <name val="Arial"/>
      <family val="2"/>
    </font>
    <font>
      <sz val="20"/>
      <color rgb="FF000000"/>
      <name val="Arial"/>
      <family val="2"/>
    </font>
    <font>
      <sz val="20"/>
      <color rgb="FF000000"/>
      <name val="Times New Roman"/>
      <family val="1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  <font>
      <sz val="18"/>
      <color rgb="FF212529"/>
      <name val="Open Sans"/>
      <family val="2"/>
    </font>
    <font>
      <b/>
      <sz val="18"/>
      <color rgb="FF333333"/>
      <name val="Open Sans"/>
      <family val="2"/>
    </font>
    <font>
      <b/>
      <sz val="26"/>
      <color rgb="FF000000"/>
      <name val="Arial"/>
      <family val="2"/>
    </font>
    <font>
      <sz val="10"/>
      <color rgb="FF000000"/>
      <name val="Open Sans"/>
      <family val="2"/>
    </font>
    <font>
      <sz val="10"/>
      <color rgb="FF555555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438DB8"/>
      </patternFill>
    </fill>
    <fill>
      <patternFill patternType="solid">
        <fgColor rgb="FF438DB8"/>
        <bgColor indexed="64"/>
      </patternFill>
    </fill>
    <fill>
      <patternFill patternType="solid">
        <fgColor rgb="FFFAFAFA"/>
        <bgColor indexed="64"/>
      </patternFill>
    </fill>
  </fills>
  <borders count="6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double">
        <color rgb="FFCCCCCC"/>
      </right>
      <top style="medium">
        <color rgb="FFCCCCCC"/>
      </top>
      <bottom style="double">
        <color rgb="FFCCCCCC"/>
      </bottom>
      <diagonal/>
    </border>
    <border>
      <left/>
      <right style="double">
        <color rgb="FFCCCCCC"/>
      </right>
      <top style="medium">
        <color rgb="FFCCCCCC"/>
      </top>
      <bottom style="double">
        <color rgb="FFCCCCCC"/>
      </bottom>
      <diagonal/>
    </border>
    <border>
      <left/>
      <right style="medium">
        <color rgb="FFCCCCCC"/>
      </right>
      <top style="medium">
        <color rgb="FFCCCCCC"/>
      </top>
      <bottom style="double">
        <color rgb="FFCCCCCC"/>
      </bottom>
      <diagonal/>
    </border>
    <border>
      <left style="medium">
        <color rgb="FFCCCCCC"/>
      </left>
      <right style="double">
        <color rgb="FFCCCCCC"/>
      </right>
      <top/>
      <bottom style="medium">
        <color rgb="FFCCCCCC"/>
      </bottom>
      <diagonal/>
    </border>
    <border>
      <left/>
      <right style="double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double">
        <color rgb="FFCCCCCC"/>
      </right>
      <top style="medium">
        <color rgb="FFCCCCCC"/>
      </top>
      <bottom/>
      <diagonal/>
    </border>
    <border>
      <left style="medium">
        <color rgb="FFCCCCCC"/>
      </left>
      <right style="double">
        <color rgb="FFCCCCCC"/>
      </right>
      <top/>
      <bottom/>
      <diagonal/>
    </border>
    <border>
      <left/>
      <right style="double">
        <color rgb="FFCCCCCC"/>
      </right>
      <top/>
      <bottom style="double">
        <color rgb="FFCCCCCC"/>
      </bottom>
      <diagonal/>
    </border>
    <border>
      <left/>
      <right style="medium">
        <color rgb="FFCCCCCC"/>
      </right>
      <top/>
      <bottom style="double">
        <color rgb="FFCCCCCC"/>
      </bottom>
      <diagonal/>
    </border>
    <border>
      <left/>
      <right style="double">
        <color rgb="FFCCCCCC"/>
      </right>
      <top/>
      <bottom/>
      <diagonal/>
    </border>
    <border>
      <left style="double">
        <color rgb="FFCCCCCC"/>
      </left>
      <right style="double">
        <color rgb="FFCCCCCC"/>
      </right>
      <top style="double">
        <color rgb="FFCCCCCC"/>
      </top>
      <bottom/>
      <diagonal/>
    </border>
    <border>
      <left style="double">
        <color rgb="FFCCCCCC"/>
      </left>
      <right style="double">
        <color rgb="FFCCCCCC"/>
      </right>
      <top/>
      <bottom style="double">
        <color rgb="FFCCCCCC"/>
      </bottom>
      <diagonal/>
    </border>
    <border>
      <left style="double">
        <color rgb="FFCCCCCC"/>
      </left>
      <right style="medium">
        <color rgb="FFCCCCCC"/>
      </right>
      <top style="double">
        <color rgb="FFCCCCCC"/>
      </top>
      <bottom/>
      <diagonal/>
    </border>
    <border>
      <left style="double">
        <color rgb="FFCCCCCC"/>
      </left>
      <right style="medium">
        <color rgb="FFCCCCCC"/>
      </right>
      <top/>
      <bottom style="double">
        <color rgb="FFCCCCCC"/>
      </bottom>
      <diagonal/>
    </border>
    <border>
      <left style="double">
        <color rgb="FFCCCCCC"/>
      </left>
      <right style="double">
        <color rgb="FFCCCCCC"/>
      </right>
      <top/>
      <bottom style="medium">
        <color rgb="FFCCCCCC"/>
      </bottom>
      <diagonal/>
    </border>
    <border>
      <left style="double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double">
        <color rgb="FFCCCCCC"/>
      </bottom>
      <diagonal/>
    </border>
    <border>
      <left/>
      <right/>
      <top style="medium">
        <color rgb="FFCCCCCC"/>
      </top>
      <bottom style="double">
        <color rgb="FFCCCCCC"/>
      </bottom>
      <diagonal/>
    </border>
    <border>
      <left style="medium">
        <color rgb="FFCCCCCC"/>
      </left>
      <right style="double">
        <color rgb="FFCCCCCC"/>
      </right>
      <top/>
      <bottom style="double">
        <color rgb="FFCCCCCC"/>
      </bottom>
      <diagonal/>
    </border>
    <border>
      <left style="medium">
        <color rgb="FFCCCCCC"/>
      </left>
      <right/>
      <top style="double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double">
        <color rgb="FFCCCCCC"/>
      </top>
      <bottom style="double">
        <color rgb="FFCCCCCC"/>
      </bottom>
      <diagonal/>
    </border>
    <border>
      <left/>
      <right/>
      <top style="double">
        <color rgb="FFCCCCCC"/>
      </top>
      <bottom style="double">
        <color rgb="FFCCCCCC"/>
      </bottom>
      <diagonal/>
    </border>
    <border>
      <left/>
      <right style="double">
        <color rgb="FFCCCCCC"/>
      </right>
      <top style="double">
        <color rgb="FFCCCCCC"/>
      </top>
      <bottom style="double">
        <color rgb="FFCCCCCC"/>
      </bottom>
      <diagonal/>
    </border>
    <border>
      <left style="double">
        <color rgb="FFCCCCCC"/>
      </left>
      <right/>
      <top style="double">
        <color rgb="FFCCCCCC"/>
      </top>
      <bottom style="double">
        <color rgb="FFCCCCCC"/>
      </bottom>
      <diagonal/>
    </border>
    <border>
      <left/>
      <right style="medium">
        <color rgb="FFCCCCCC"/>
      </right>
      <top style="double">
        <color rgb="FFCCCCCC"/>
      </top>
      <bottom style="double">
        <color rgb="FFCCCCCC"/>
      </bottom>
      <diagonal/>
    </border>
    <border>
      <left style="double">
        <color rgb="FFCCCCCC"/>
      </left>
      <right/>
      <top/>
      <bottom/>
      <diagonal/>
    </border>
    <border>
      <left style="double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2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left" vertical="top" indent="2" shrinkToFit="1"/>
    </xf>
    <xf numFmtId="164" fontId="4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164" fontId="7" fillId="0" borderId="1" xfId="0" applyNumberFormat="1" applyFont="1" applyBorder="1" applyAlignment="1">
      <alignment horizontal="center" vertical="top" shrinkToFit="1"/>
    </xf>
    <xf numFmtId="165" fontId="7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top" wrapText="1" indent="3"/>
    </xf>
    <xf numFmtId="0" fontId="6" fillId="0" borderId="1" xfId="0" applyFont="1" applyBorder="1" applyAlignment="1">
      <alignment horizontal="left" vertical="top" wrapText="1" indent="5"/>
    </xf>
    <xf numFmtId="165" fontId="7" fillId="0" borderId="1" xfId="0" applyNumberFormat="1" applyFont="1" applyBorder="1" applyAlignment="1">
      <alignment horizontal="right" vertical="top" indent="4" shrinkToFit="1"/>
    </xf>
    <xf numFmtId="165" fontId="7" fillId="0" borderId="1" xfId="0" applyNumberFormat="1" applyFont="1" applyBorder="1" applyAlignment="1">
      <alignment horizontal="left" vertical="top" indent="3" shrinkToFit="1"/>
    </xf>
    <xf numFmtId="0" fontId="6" fillId="0" borderId="1" xfId="0" applyFont="1" applyBorder="1" applyAlignment="1">
      <alignment horizontal="left" vertical="top" wrapText="1" indent="6"/>
    </xf>
    <xf numFmtId="0" fontId="1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shrinkToFit="1"/>
    </xf>
    <xf numFmtId="1" fontId="9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vertical="top" wrapText="1" indent="1"/>
    </xf>
    <xf numFmtId="0" fontId="15" fillId="0" borderId="8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 indent="2"/>
    </xf>
    <xf numFmtId="164" fontId="7" fillId="0" borderId="8" xfId="0" applyNumberFormat="1" applyFont="1" applyBorder="1" applyAlignment="1">
      <alignment horizontal="center" vertical="top" shrinkToFit="1"/>
    </xf>
    <xf numFmtId="165" fontId="7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wrapText="1"/>
    </xf>
    <xf numFmtId="2" fontId="7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vertical="top"/>
    </xf>
    <xf numFmtId="0" fontId="6" fillId="0" borderId="8" xfId="0" applyFont="1" applyBorder="1" applyAlignment="1">
      <alignment horizontal="left" vertical="top" wrapText="1" indent="3"/>
    </xf>
    <xf numFmtId="0" fontId="6" fillId="0" borderId="8" xfId="0" applyFont="1" applyBorder="1" applyAlignment="1">
      <alignment horizontal="left" vertical="top" wrapText="1" indent="5"/>
    </xf>
    <xf numFmtId="165" fontId="7" fillId="0" borderId="8" xfId="0" applyNumberFormat="1" applyFont="1" applyBorder="1" applyAlignment="1">
      <alignment horizontal="right" vertical="top" indent="4" shrinkToFit="1"/>
    </xf>
    <xf numFmtId="165" fontId="7" fillId="0" borderId="8" xfId="0" applyNumberFormat="1" applyFont="1" applyBorder="1" applyAlignment="1">
      <alignment horizontal="left" vertical="top" indent="3" shrinkToFit="1"/>
    </xf>
    <xf numFmtId="0" fontId="6" fillId="0" borderId="8" xfId="0" applyFont="1" applyBorder="1" applyAlignment="1">
      <alignment horizontal="left" vertical="top" wrapText="1" indent="6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 indent="3"/>
    </xf>
    <xf numFmtId="0" fontId="11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2" fontId="3" fillId="0" borderId="14" xfId="0" applyNumberFormat="1" applyFont="1" applyBorder="1" applyAlignment="1">
      <alignment horizontal="center" vertical="center" wrapText="1"/>
    </xf>
    <xf numFmtId="15" fontId="3" fillId="0" borderId="14" xfId="0" applyNumberFormat="1" applyFont="1" applyBorder="1" applyAlignment="1">
      <alignment horizontal="left" vertical="center" wrapText="1" indent="3"/>
    </xf>
    <xf numFmtId="15" fontId="4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 indent="12"/>
    </xf>
    <xf numFmtId="0" fontId="0" fillId="0" borderId="1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2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 indent="3"/>
    </xf>
    <xf numFmtId="0" fontId="7" fillId="0" borderId="29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 indent="3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8" fillId="0" borderId="13" xfId="0" applyFont="1" applyBorder="1" applyAlignment="1">
      <alignment horizontal="center" vertical="center" wrapText="1"/>
    </xf>
    <xf numFmtId="15" fontId="23" fillId="0" borderId="0" xfId="0" applyNumberFormat="1" applyFont="1" applyAlignment="1">
      <alignment horizontal="left" vertical="top"/>
    </xf>
    <xf numFmtId="0" fontId="27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" fontId="25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left" vertical="center" wrapText="1" indent="1"/>
    </xf>
    <xf numFmtId="1" fontId="30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1" fontId="23" fillId="0" borderId="0" xfId="0" applyNumberFormat="1" applyFont="1" applyAlignment="1">
      <alignment horizontal="left" vertical="top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35" fillId="3" borderId="8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14" fontId="33" fillId="0" borderId="8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 indent="3"/>
    </xf>
    <xf numFmtId="2" fontId="33" fillId="0" borderId="8" xfId="0" applyNumberFormat="1" applyFont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1" fontId="36" fillId="0" borderId="8" xfId="0" applyNumberFormat="1" applyFont="1" applyBorder="1" applyAlignment="1">
      <alignment horizontal="center" vertical="center" wrapText="1"/>
    </xf>
    <xf numFmtId="22" fontId="36" fillId="0" borderId="8" xfId="0" applyNumberFormat="1" applyFont="1" applyBorder="1" applyAlignment="1">
      <alignment horizontal="center" vertical="center" wrapText="1"/>
    </xf>
    <xf numFmtId="15" fontId="36" fillId="0" borderId="8" xfId="0" applyNumberFormat="1" applyFont="1" applyBorder="1" applyAlignment="1">
      <alignment horizontal="left" vertical="center" wrapText="1" indent="3"/>
    </xf>
    <xf numFmtId="15" fontId="36" fillId="0" borderId="8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6" fillId="0" borderId="8" xfId="0" applyFont="1" applyBorder="1" applyAlignment="1">
      <alignment horizontal="left" vertical="center" wrapText="1" indent="1"/>
    </xf>
    <xf numFmtId="0" fontId="36" fillId="0" borderId="8" xfId="0" applyFont="1" applyBorder="1" applyAlignment="1">
      <alignment horizontal="left" vertical="center" wrapText="1" indent="2"/>
    </xf>
    <xf numFmtId="0" fontId="32" fillId="3" borderId="8" xfId="0" applyFont="1" applyFill="1" applyBorder="1" applyAlignment="1">
      <alignment horizontal="left" vertical="center" wrapText="1" indent="3"/>
    </xf>
    <xf numFmtId="0" fontId="33" fillId="0" borderId="0" xfId="0" applyFont="1" applyAlignment="1">
      <alignment vertical="center" wrapText="1"/>
    </xf>
    <xf numFmtId="0" fontId="0" fillId="0" borderId="4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2" fillId="3" borderId="49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15" fontId="36" fillId="0" borderId="50" xfId="0" applyNumberFormat="1" applyFont="1" applyBorder="1" applyAlignment="1">
      <alignment horizontal="center" vertical="center" wrapText="1"/>
    </xf>
    <xf numFmtId="0" fontId="33" fillId="0" borderId="49" xfId="0" applyFont="1" applyBorder="1" applyAlignment="1">
      <alignment horizontal="left" vertical="center"/>
    </xf>
    <xf numFmtId="0" fontId="37" fillId="0" borderId="48" xfId="0" applyFont="1" applyBorder="1" applyAlignment="1">
      <alignment horizontal="left" vertical="top"/>
    </xf>
    <xf numFmtId="0" fontId="33" fillId="0" borderId="47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top"/>
    </xf>
    <xf numFmtId="0" fontId="35" fillId="3" borderId="49" xfId="0" applyFont="1" applyFill="1" applyBorder="1" applyAlignment="1">
      <alignment horizontal="center" vertical="center" wrapText="1"/>
    </xf>
    <xf numFmtId="0" fontId="34" fillId="0" borderId="54" xfId="0" applyFont="1" applyBorder="1" applyAlignment="1">
      <alignment horizontal="left" vertical="top"/>
    </xf>
    <xf numFmtId="0" fontId="34" fillId="0" borderId="55" xfId="0" applyFont="1" applyBorder="1" applyAlignment="1">
      <alignment horizontal="left" vertical="top"/>
    </xf>
    <xf numFmtId="0" fontId="33" fillId="0" borderId="0" xfId="0" applyFont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left" vertical="center" wrapText="1" indent="3"/>
    </xf>
    <xf numFmtId="0" fontId="35" fillId="3" borderId="50" xfId="0" applyFont="1" applyFill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22" fontId="33" fillId="0" borderId="8" xfId="0" applyNumberFormat="1" applyFont="1" applyBorder="1" applyAlignment="1">
      <alignment horizontal="center" vertical="center" wrapText="1"/>
    </xf>
    <xf numFmtId="15" fontId="33" fillId="0" borderId="8" xfId="0" applyNumberFormat="1" applyFont="1" applyBorder="1" applyAlignment="1">
      <alignment horizontal="left" vertical="center" wrapText="1" indent="3"/>
    </xf>
    <xf numFmtId="15" fontId="33" fillId="0" borderId="50" xfId="0" applyNumberFormat="1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left" vertical="center" wrapText="1" indent="3"/>
    </xf>
    <xf numFmtId="0" fontId="38" fillId="0" borderId="50" xfId="0" applyFont="1" applyBorder="1" applyAlignment="1">
      <alignment horizontal="center" vertical="center" wrapText="1"/>
    </xf>
    <xf numFmtId="1" fontId="38" fillId="0" borderId="8" xfId="0" applyNumberFormat="1" applyFont="1" applyBorder="1" applyAlignment="1">
      <alignment horizontal="center" vertical="center" wrapText="1"/>
    </xf>
    <xf numFmtId="22" fontId="38" fillId="0" borderId="8" xfId="0" applyNumberFormat="1" applyFont="1" applyBorder="1" applyAlignment="1">
      <alignment horizontal="center" vertical="center" wrapText="1"/>
    </xf>
    <xf numFmtId="15" fontId="38" fillId="0" borderId="8" xfId="0" applyNumberFormat="1" applyFont="1" applyBorder="1" applyAlignment="1">
      <alignment horizontal="left" vertical="center" wrapText="1" indent="3"/>
    </xf>
    <xf numFmtId="15" fontId="38" fillId="0" borderId="50" xfId="0" applyNumberFormat="1" applyFont="1" applyBorder="1" applyAlignment="1">
      <alignment horizontal="center" vertical="center" wrapText="1"/>
    </xf>
    <xf numFmtId="14" fontId="38" fillId="0" borderId="8" xfId="0" applyNumberFormat="1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48" xfId="0" applyFont="1" applyBorder="1" applyAlignment="1">
      <alignment horizontal="left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15" fillId="0" borderId="39" xfId="0" applyFont="1" applyBorder="1" applyAlignment="1">
      <alignment horizontal="center" vertical="top" wrapText="1"/>
    </xf>
    <xf numFmtId="0" fontId="15" fillId="0" borderId="39" xfId="0" applyFont="1" applyBorder="1" applyAlignment="1">
      <alignment horizontal="left" vertical="top" wrapText="1" indent="2"/>
    </xf>
    <xf numFmtId="0" fontId="43" fillId="4" borderId="8" xfId="0" applyFont="1" applyFill="1" applyBorder="1" applyAlignment="1">
      <alignment horizontal="center" vertical="top"/>
    </xf>
    <xf numFmtId="0" fontId="44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 indent="2"/>
    </xf>
    <xf numFmtId="0" fontId="6" fillId="0" borderId="4" xfId="0" applyFont="1" applyBorder="1" applyAlignment="1">
      <alignment horizontal="left" vertical="top" wrapText="1" indent="2"/>
    </xf>
    <xf numFmtId="1" fontId="7" fillId="0" borderId="2" xfId="0" applyNumberFormat="1" applyFont="1" applyBorder="1" applyAlignment="1">
      <alignment horizontal="center" vertical="top" shrinkToFit="1"/>
    </xf>
    <xf numFmtId="1" fontId="7" fillId="0" borderId="4" xfId="0" applyNumberFormat="1" applyFont="1" applyBorder="1" applyAlignment="1">
      <alignment horizontal="center" vertical="top" shrinkToFi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 indent="2"/>
    </xf>
    <xf numFmtId="0" fontId="15" fillId="0" borderId="8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1" fontId="7" fillId="0" borderId="8" xfId="0" applyNumberFormat="1" applyFont="1" applyBorder="1" applyAlignment="1">
      <alignment horizontal="center" vertical="top" shrinkToFit="1"/>
    </xf>
    <xf numFmtId="0" fontId="5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center" vertical="top" shrinkToFit="1"/>
    </xf>
    <xf numFmtId="0" fontId="13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5"/>
    </xf>
    <xf numFmtId="0" fontId="7" fillId="0" borderId="22" xfId="0" applyFont="1" applyBorder="1" applyAlignment="1">
      <alignment horizontal="left" vertical="center" wrapText="1" indent="5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6" fillId="0" borderId="8" xfId="0" applyFont="1" applyBorder="1" applyAlignment="1">
      <alignment horizontal="left" vertical="center" wrapText="1" indent="5"/>
    </xf>
    <xf numFmtId="0" fontId="36" fillId="0" borderId="8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2" fontId="33" fillId="0" borderId="8" xfId="0" applyNumberFormat="1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5" fillId="3" borderId="47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48" xfId="0" applyFont="1" applyFill="1" applyBorder="1" applyAlignment="1">
      <alignment horizontal="center" vertical="center" wrapText="1"/>
    </xf>
    <xf numFmtId="0" fontId="35" fillId="3" borderId="49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4" fillId="0" borderId="50" xfId="0" applyFont="1" applyBorder="1" applyAlignment="1">
      <alignment horizontal="left" vertical="center" wrapText="1"/>
    </xf>
    <xf numFmtId="0" fontId="35" fillId="3" borderId="51" xfId="0" applyFont="1" applyFill="1" applyBorder="1" applyAlignment="1">
      <alignment horizontal="center" vertical="center" wrapText="1"/>
    </xf>
    <xf numFmtId="0" fontId="35" fillId="3" borderId="42" xfId="0" applyFont="1" applyFill="1" applyBorder="1" applyAlignment="1">
      <alignment horizontal="center" vertical="center" wrapText="1"/>
    </xf>
    <xf numFmtId="0" fontId="35" fillId="3" borderId="43" xfId="0" applyFont="1" applyFill="1" applyBorder="1" applyAlignment="1">
      <alignment horizontal="center" vertical="center" wrapText="1"/>
    </xf>
    <xf numFmtId="0" fontId="35" fillId="3" borderId="41" xfId="0" applyFont="1" applyFill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 indent="5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left" vertical="center" wrapText="1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2" fontId="42" fillId="0" borderId="8" xfId="0" applyNumberFormat="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269240</xdr:colOff>
      <xdr:row>0</xdr:row>
      <xdr:rowOff>0</xdr:rowOff>
    </xdr:from>
    <xdr:ext cx="2489200" cy="64008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200" cy="6400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id="{CD360DEE-644D-4D02-A3E6-B20944E5B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68688AB7-B7E3-4355-88D4-3649355C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285121CF-A5D0-40C6-9CBF-02A6C84A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084E1A8A-9D31-486F-AC6D-290252B90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B2111253-DB01-4076-9820-06214B2D4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AD66C57-4566-409B-BADB-612C7E29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4</xdr:col>
      <xdr:colOff>714375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FE6A73DA-D754-4A4B-AE16-68A1E99C7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142874</xdr:rowOff>
    </xdr:from>
    <xdr:to>
      <xdr:col>5</xdr:col>
      <xdr:colOff>1746249</xdr:colOff>
      <xdr:row>7</xdr:row>
      <xdr:rowOff>47624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530C730-A8BC-4D8E-A81C-F050B0199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4" y="142874"/>
          <a:ext cx="10404475" cy="10001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174624</xdr:colOff>
      <xdr:row>2</xdr:row>
      <xdr:rowOff>74587</xdr:rowOff>
    </xdr:from>
    <xdr:to>
      <xdr:col>8</xdr:col>
      <xdr:colOff>1968499</xdr:colOff>
      <xdr:row>15</xdr:row>
      <xdr:rowOff>222249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8C3CD19-58A0-4205-BEEB-84BFD28A0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7874" y="376212"/>
          <a:ext cx="19573875" cy="221141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79375</xdr:rowOff>
    </xdr:from>
    <xdr:to>
      <xdr:col>8</xdr:col>
      <xdr:colOff>2587626</xdr:colOff>
      <xdr:row>14</xdr:row>
      <xdr:rowOff>107949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D4301AB-A903-406B-9800-20250A9E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4" y="79375"/>
          <a:ext cx="21151852" cy="22351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79375</xdr:rowOff>
    </xdr:from>
    <xdr:to>
      <xdr:col>9</xdr:col>
      <xdr:colOff>0</xdr:colOff>
      <xdr:row>14</xdr:row>
      <xdr:rowOff>88899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6077C32A-8943-4A74-80A2-5A41EB188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4" y="79375"/>
          <a:ext cx="21215351" cy="22161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79375</xdr:rowOff>
    </xdr:from>
    <xdr:to>
      <xdr:col>8</xdr:col>
      <xdr:colOff>2635250</xdr:colOff>
      <xdr:row>14</xdr:row>
      <xdr:rowOff>69849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50A155F6-5750-4488-BF45-40A62ADE4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5" y="79375"/>
          <a:ext cx="21247100" cy="2197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id="{80C5DC65-68BF-4F1D-8E5F-B2D03968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7</xdr:col>
      <xdr:colOff>819150</xdr:colOff>
      <xdr:row>4</xdr:row>
      <xdr:rowOff>144780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E58C9E92-4186-4FAA-AD73-9798200E0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142875"/>
          <a:ext cx="5924550" cy="63055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174624</xdr:colOff>
      <xdr:row>2</xdr:row>
      <xdr:rowOff>74587</xdr:rowOff>
    </xdr:from>
    <xdr:to>
      <xdr:col>8</xdr:col>
      <xdr:colOff>1690687</xdr:colOff>
      <xdr:row>16</xdr:row>
      <xdr:rowOff>60324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D05D3FD-825B-411E-A560-C68954DD9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1999" y="384150"/>
          <a:ext cx="19304001" cy="248604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2" name="image1.jpeg">
          <a:extLst>
            <a:ext uri="{FF2B5EF4-FFF2-40B4-BE49-F238E27FC236}">
              <a16:creationId xmlns:a16="http://schemas.microsoft.com/office/drawing/2014/main" id="{DDC5D0F5-49D7-4348-83B0-3B39515EA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id="{1E2B9519-4503-4BCB-9C45-CA400750E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id="{1C01EAB1-DC75-4331-8E27-8E1EAC01F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id="{07BFD23E-F85B-4258-A08E-6A86B2BB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4" name="image1.jpeg">
          <a:extLst>
            <a:ext uri="{FF2B5EF4-FFF2-40B4-BE49-F238E27FC236}">
              <a16:creationId xmlns:a16="http://schemas.microsoft.com/office/drawing/2014/main" id="{49A2846A-EF16-4715-B1BB-882BE2198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id="{3086D293-04AB-4DB7-AD76-2EBAD5607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5</xdr:col>
      <xdr:colOff>533400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FD9AA0B5-1EF8-4835-8D01-B7956B14B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0"/>
          <a:ext cx="3524250" cy="630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CC56BA1-9284-420A-ADE4-26E95812A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E3E3E0A-C01F-4F6A-A4E8-02A37AAE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9A2B9123-E155-4590-A7A5-32086C949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11" sqref="A11"/>
    </sheetView>
  </sheetViews>
  <sheetFormatPr defaultRowHeight="12.75" x14ac:dyDescent="0.2"/>
  <cols>
    <col min="1" max="1" width="193.5" customWidth="1"/>
  </cols>
  <sheetData>
    <row r="1" spans="1:1" ht="79.5" customHeight="1" x14ac:dyDescent="0.2">
      <c r="A1" s="24" t="s">
        <v>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A5D4-AE73-4687-851D-87E1534E2865}">
  <sheetPr>
    <pageSetUpPr fitToPage="1"/>
  </sheetPr>
  <dimension ref="B2:H53"/>
  <sheetViews>
    <sheetView topLeftCell="A13" workbookViewId="0">
      <selection sqref="A1:XFD1048576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15.75" x14ac:dyDescent="0.2">
      <c r="B12" s="40" t="s">
        <v>91</v>
      </c>
      <c r="C12" s="40"/>
      <c r="D12" s="40"/>
      <c r="E12" s="40"/>
      <c r="F12" s="40"/>
      <c r="G12" s="40"/>
      <c r="H12" s="40"/>
    </row>
    <row r="13" spans="2:8" ht="27" x14ac:dyDescent="0.2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 x14ac:dyDescent="0.2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 x14ac:dyDescent="0.2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 x14ac:dyDescent="0.2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 x14ac:dyDescent="0.2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 x14ac:dyDescent="0.2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 x14ac:dyDescent="0.2">
      <c r="B19" s="181" t="s">
        <v>77</v>
      </c>
      <c r="C19" s="181"/>
      <c r="D19" s="181"/>
      <c r="E19" s="181"/>
      <c r="F19" s="181"/>
      <c r="G19" s="181"/>
      <c r="H19" s="181"/>
    </row>
    <row r="20" spans="2:8" ht="45" x14ac:dyDescent="0.2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 x14ac:dyDescent="0.2">
      <c r="B21" s="25" t="s">
        <v>34</v>
      </c>
      <c r="C21" s="30" t="s">
        <v>238</v>
      </c>
      <c r="D21" s="165">
        <v>1136</v>
      </c>
      <c r="E21" s="32"/>
      <c r="F21" s="33">
        <v>0.78</v>
      </c>
      <c r="G21" s="33">
        <v>0.98</v>
      </c>
      <c r="H21" s="26">
        <v>0</v>
      </c>
    </row>
    <row r="22" spans="2:8" ht="18" customHeight="1" x14ac:dyDescent="0.2">
      <c r="B22" s="25" t="s">
        <v>35</v>
      </c>
      <c r="C22" s="30" t="s">
        <v>239</v>
      </c>
      <c r="D22" s="166">
        <v>1055</v>
      </c>
      <c r="E22" s="32"/>
      <c r="F22" s="32"/>
      <c r="G22" s="32"/>
      <c r="H22" s="32"/>
    </row>
    <row r="23" spans="2:8" ht="18" customHeight="1" x14ac:dyDescent="0.2">
      <c r="B23" s="25" t="s">
        <v>36</v>
      </c>
      <c r="C23" s="32"/>
      <c r="D23" s="26">
        <v>81</v>
      </c>
      <c r="E23" s="32"/>
      <c r="F23" s="32"/>
      <c r="G23" s="32"/>
      <c r="H23" s="32"/>
    </row>
    <row r="24" spans="2:8" ht="18" customHeight="1" x14ac:dyDescent="0.2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 x14ac:dyDescent="0.2">
      <c r="B25" s="25" t="s">
        <v>38</v>
      </c>
      <c r="C25" s="32"/>
      <c r="D25" s="26">
        <v>1215</v>
      </c>
      <c r="E25" s="32"/>
      <c r="F25" s="32"/>
      <c r="G25" s="32"/>
      <c r="H25" s="32"/>
    </row>
    <row r="26" spans="2:8" ht="18" customHeight="1" x14ac:dyDescent="0.2">
      <c r="B26" s="25" t="s">
        <v>39</v>
      </c>
      <c r="C26" s="32"/>
      <c r="D26" s="31">
        <v>795</v>
      </c>
      <c r="E26" s="32"/>
      <c r="F26" s="32"/>
      <c r="G26" s="32"/>
      <c r="H26" s="32"/>
    </row>
    <row r="27" spans="2:8" ht="18" customHeight="1" x14ac:dyDescent="0.2">
      <c r="B27" s="25" t="s">
        <v>40</v>
      </c>
      <c r="C27" s="32"/>
      <c r="D27" s="31">
        <v>1215</v>
      </c>
      <c r="E27" s="32"/>
      <c r="F27" s="32"/>
      <c r="G27" s="32"/>
      <c r="H27" s="32"/>
    </row>
    <row r="28" spans="2:8" ht="18" customHeight="1" x14ac:dyDescent="0.2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 x14ac:dyDescent="0.2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 x14ac:dyDescent="0.2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 x14ac:dyDescent="0.2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 x14ac:dyDescent="0.2">
      <c r="B32" s="39" t="s">
        <v>50</v>
      </c>
      <c r="C32" s="37">
        <v>195</v>
      </c>
      <c r="D32" s="31">
        <v>0</v>
      </c>
      <c r="E32" s="31">
        <v>1165</v>
      </c>
      <c r="F32" s="38">
        <v>8.9</v>
      </c>
      <c r="G32" s="187">
        <v>10368.5</v>
      </c>
      <c r="H32" s="187"/>
    </row>
    <row r="33" spans="2:8" ht="18" customHeight="1" x14ac:dyDescent="0.2"/>
    <row r="34" spans="2:8" ht="18" customHeight="1" x14ac:dyDescent="0.2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 x14ac:dyDescent="0.2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 x14ac:dyDescent="0.2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 x14ac:dyDescent="0.2">
      <c r="B37" s="177" t="s">
        <v>55</v>
      </c>
      <c r="C37" s="177"/>
      <c r="D37" s="177"/>
      <c r="E37" s="179">
        <v>10763.5</v>
      </c>
      <c r="F37" s="179"/>
      <c r="G37" s="179"/>
      <c r="H37" s="179"/>
    </row>
    <row r="38" spans="2:8" ht="18" customHeight="1" x14ac:dyDescent="0.2">
      <c r="B38" s="177" t="s">
        <v>56</v>
      </c>
      <c r="C38" s="177"/>
      <c r="D38" s="177"/>
      <c r="E38" s="179">
        <v>230.85</v>
      </c>
      <c r="F38" s="179"/>
      <c r="G38" s="179"/>
      <c r="H38" s="179"/>
    </row>
    <row r="39" spans="2:8" ht="18" customHeight="1" x14ac:dyDescent="0.2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 x14ac:dyDescent="0.2">
      <c r="B41" s="177" t="s">
        <v>59</v>
      </c>
      <c r="C41" s="177"/>
      <c r="D41" s="177"/>
      <c r="E41" s="179">
        <v>4.21</v>
      </c>
      <c r="F41" s="179"/>
      <c r="G41" s="179"/>
      <c r="H41" s="179"/>
    </row>
    <row r="42" spans="2:8" ht="18" customHeight="1" x14ac:dyDescent="0.2">
      <c r="B42" s="177" t="s">
        <v>60</v>
      </c>
      <c r="C42" s="177"/>
      <c r="D42" s="177"/>
      <c r="E42" s="179">
        <v>968.71</v>
      </c>
      <c r="F42" s="179"/>
      <c r="G42" s="179"/>
      <c r="H42" s="179"/>
    </row>
    <row r="43" spans="2:8" ht="18" customHeight="1" x14ac:dyDescent="0.2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 x14ac:dyDescent="0.2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 x14ac:dyDescent="0.2">
      <c r="B45" s="177" t="s">
        <v>63</v>
      </c>
      <c r="C45" s="177"/>
      <c r="D45" s="177"/>
      <c r="E45" s="179">
        <v>165.67</v>
      </c>
      <c r="F45" s="179"/>
      <c r="G45" s="179"/>
      <c r="H45" s="179"/>
    </row>
    <row r="46" spans="2:8" ht="18" customHeight="1" x14ac:dyDescent="0.2">
      <c r="B46" s="177" t="s">
        <v>64</v>
      </c>
      <c r="C46" s="177"/>
      <c r="D46" s="177"/>
      <c r="E46" s="179">
        <v>0</v>
      </c>
      <c r="F46" s="179"/>
      <c r="G46" s="179"/>
      <c r="H46" s="179"/>
    </row>
    <row r="47" spans="2:8" ht="18" customHeight="1" x14ac:dyDescent="0.2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 x14ac:dyDescent="0.2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 x14ac:dyDescent="0.2">
      <c r="B51" s="177" t="s">
        <v>69</v>
      </c>
      <c r="C51" s="177"/>
      <c r="D51" s="177"/>
      <c r="E51" s="179">
        <v>375269</v>
      </c>
      <c r="F51" s="179"/>
      <c r="G51" s="179"/>
      <c r="H51" s="179"/>
    </row>
    <row r="52" spans="2:8" ht="18" customHeight="1" x14ac:dyDescent="0.2">
      <c r="B52" s="177" t="s">
        <v>70</v>
      </c>
      <c r="C52" s="177"/>
      <c r="D52" s="177"/>
      <c r="E52" s="179" t="s">
        <v>240</v>
      </c>
      <c r="F52" s="179"/>
      <c r="G52" s="179"/>
      <c r="H52" s="179"/>
    </row>
    <row r="53" spans="2:8" ht="18" customHeight="1" x14ac:dyDescent="0.2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37:D37"/>
    <mergeCell ref="E37:H37"/>
    <mergeCell ref="B38:D38"/>
    <mergeCell ref="E38:H38"/>
    <mergeCell ref="B39:D39"/>
    <mergeCell ref="E39:H39"/>
    <mergeCell ref="B40:D40"/>
    <mergeCell ref="E40:H40"/>
    <mergeCell ref="B41:D41"/>
    <mergeCell ref="E41:H41"/>
    <mergeCell ref="B42:D42"/>
    <mergeCell ref="E42:H42"/>
    <mergeCell ref="B43:D43"/>
    <mergeCell ref="E43:H43"/>
    <mergeCell ref="B44:D44"/>
    <mergeCell ref="E44:H44"/>
    <mergeCell ref="B45:D45"/>
    <mergeCell ref="E45:H45"/>
    <mergeCell ref="B46:D46"/>
    <mergeCell ref="E46:H46"/>
    <mergeCell ref="B47:D47"/>
    <mergeCell ref="E47:H47"/>
    <mergeCell ref="B48:D48"/>
    <mergeCell ref="E48:H48"/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</mergeCells>
  <pageMargins left="0" right="0" top="0" bottom="0" header="0.31496062992125984" footer="0.31496062992125984"/>
  <pageSetup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E4AA-D239-413C-A5C7-A1CF7548C1A2}">
  <sheetPr>
    <pageSetUpPr fitToPage="1"/>
  </sheetPr>
  <dimension ref="B2:H53"/>
  <sheetViews>
    <sheetView workbookViewId="0">
      <selection sqref="A1:XFD1048576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15.75" x14ac:dyDescent="0.2">
      <c r="B12" s="40" t="s">
        <v>91</v>
      </c>
      <c r="C12" s="40"/>
      <c r="D12" s="40"/>
      <c r="E12" s="40"/>
      <c r="F12" s="40"/>
      <c r="G12" s="40"/>
      <c r="H12" s="40"/>
    </row>
    <row r="13" spans="2:8" ht="27" x14ac:dyDescent="0.2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 x14ac:dyDescent="0.2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 x14ac:dyDescent="0.2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 x14ac:dyDescent="0.2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 x14ac:dyDescent="0.2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 x14ac:dyDescent="0.2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 x14ac:dyDescent="0.2">
      <c r="B19" s="181" t="s">
        <v>77</v>
      </c>
      <c r="C19" s="181"/>
      <c r="D19" s="181"/>
      <c r="E19" s="181"/>
      <c r="F19" s="181"/>
      <c r="G19" s="181"/>
      <c r="H19" s="181"/>
    </row>
    <row r="20" spans="2:8" ht="45" x14ac:dyDescent="0.2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 x14ac:dyDescent="0.2">
      <c r="B21" s="25" t="s">
        <v>34</v>
      </c>
      <c r="C21" s="30" t="s">
        <v>245</v>
      </c>
      <c r="D21" s="165">
        <v>1219</v>
      </c>
      <c r="E21" s="32"/>
      <c r="F21" s="33">
        <v>0.64</v>
      </c>
      <c r="G21" s="33">
        <v>0.95</v>
      </c>
      <c r="H21" s="26">
        <v>0</v>
      </c>
    </row>
    <row r="22" spans="2:8" ht="18" customHeight="1" x14ac:dyDescent="0.2">
      <c r="B22" s="25" t="s">
        <v>35</v>
      </c>
      <c r="C22" s="30" t="s">
        <v>238</v>
      </c>
      <c r="D22" s="166">
        <v>1136</v>
      </c>
      <c r="E22" s="32"/>
      <c r="F22" s="32"/>
      <c r="G22" s="32"/>
      <c r="H22" s="32"/>
    </row>
    <row r="23" spans="2:8" ht="18" customHeight="1" x14ac:dyDescent="0.2">
      <c r="B23" s="25" t="s">
        <v>36</v>
      </c>
      <c r="C23" s="32"/>
      <c r="D23" s="26">
        <v>83</v>
      </c>
      <c r="E23" s="32"/>
      <c r="F23" s="32"/>
      <c r="G23" s="32"/>
      <c r="H23" s="32"/>
    </row>
    <row r="24" spans="2:8" ht="18" customHeight="1" x14ac:dyDescent="0.2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 x14ac:dyDescent="0.2">
      <c r="B25" s="25" t="s">
        <v>38</v>
      </c>
      <c r="C25" s="32"/>
      <c r="D25" s="26">
        <v>1245</v>
      </c>
      <c r="E25" s="32"/>
      <c r="F25" s="32"/>
      <c r="G25" s="32"/>
      <c r="H25" s="32"/>
    </row>
    <row r="26" spans="2:8" ht="18" customHeight="1" x14ac:dyDescent="0.2">
      <c r="B26" s="25" t="s">
        <v>39</v>
      </c>
      <c r="C26" s="32"/>
      <c r="D26" s="31">
        <v>795</v>
      </c>
      <c r="E26" s="32"/>
      <c r="F26" s="32"/>
      <c r="G26" s="32"/>
      <c r="H26" s="32"/>
    </row>
    <row r="27" spans="2:8" ht="18" customHeight="1" x14ac:dyDescent="0.2">
      <c r="B27" s="25" t="s">
        <v>40</v>
      </c>
      <c r="C27" s="32"/>
      <c r="D27" s="31">
        <v>1245</v>
      </c>
      <c r="E27" s="32"/>
      <c r="F27" s="32"/>
      <c r="G27" s="32"/>
      <c r="H27" s="32"/>
    </row>
    <row r="28" spans="2:8" ht="18" customHeight="1" x14ac:dyDescent="0.2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 x14ac:dyDescent="0.2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 x14ac:dyDescent="0.2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 x14ac:dyDescent="0.2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 x14ac:dyDescent="0.2">
      <c r="B32" s="39" t="s">
        <v>50</v>
      </c>
      <c r="C32" s="37">
        <v>195</v>
      </c>
      <c r="D32" s="31">
        <v>0</v>
      </c>
      <c r="E32" s="31">
        <v>1195</v>
      </c>
      <c r="F32" s="38">
        <v>8.9</v>
      </c>
      <c r="G32" s="187">
        <v>10635.5</v>
      </c>
      <c r="H32" s="187"/>
    </row>
    <row r="33" spans="2:8" ht="18" customHeight="1" x14ac:dyDescent="0.2"/>
    <row r="34" spans="2:8" ht="18" customHeight="1" x14ac:dyDescent="0.2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 x14ac:dyDescent="0.2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 x14ac:dyDescent="0.2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 x14ac:dyDescent="0.2">
      <c r="B37" s="177" t="s">
        <v>55</v>
      </c>
      <c r="C37" s="177"/>
      <c r="D37" s="177"/>
      <c r="E37" s="179">
        <v>11030.5</v>
      </c>
      <c r="F37" s="179"/>
      <c r="G37" s="179"/>
      <c r="H37" s="179"/>
    </row>
    <row r="38" spans="2:8" ht="18" customHeight="1" x14ac:dyDescent="0.2">
      <c r="B38" s="177" t="s">
        <v>56</v>
      </c>
      <c r="C38" s="177"/>
      <c r="D38" s="177"/>
      <c r="E38" s="179">
        <v>236.55</v>
      </c>
      <c r="F38" s="179"/>
      <c r="G38" s="179"/>
      <c r="H38" s="179"/>
    </row>
    <row r="39" spans="2:8" ht="18" customHeight="1" x14ac:dyDescent="0.2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 x14ac:dyDescent="0.2">
      <c r="B41" s="177" t="s">
        <v>59</v>
      </c>
      <c r="C41" s="177"/>
      <c r="D41" s="177"/>
      <c r="E41" s="179">
        <v>13.23</v>
      </c>
      <c r="F41" s="179"/>
      <c r="G41" s="179"/>
      <c r="H41" s="179"/>
    </row>
    <row r="42" spans="2:8" ht="18" customHeight="1" x14ac:dyDescent="0.2">
      <c r="B42" s="177" t="s">
        <v>60</v>
      </c>
      <c r="C42" s="177"/>
      <c r="D42" s="177"/>
      <c r="E42" s="179">
        <v>992.75</v>
      </c>
      <c r="F42" s="179"/>
      <c r="G42" s="179"/>
      <c r="H42" s="179"/>
    </row>
    <row r="43" spans="2:8" ht="18" customHeight="1" x14ac:dyDescent="0.2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 x14ac:dyDescent="0.2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 x14ac:dyDescent="0.2">
      <c r="B45" s="177" t="s">
        <v>63</v>
      </c>
      <c r="C45" s="177"/>
      <c r="D45" s="177"/>
      <c r="E45" s="179">
        <v>16873.03</v>
      </c>
      <c r="F45" s="179"/>
      <c r="G45" s="179"/>
      <c r="H45" s="179"/>
    </row>
    <row r="46" spans="2:8" ht="18" customHeight="1" x14ac:dyDescent="0.2">
      <c r="B46" s="177" t="s">
        <v>64</v>
      </c>
      <c r="C46" s="177"/>
      <c r="D46" s="177"/>
      <c r="E46" s="179">
        <v>-33</v>
      </c>
      <c r="F46" s="179"/>
      <c r="G46" s="179"/>
      <c r="H46" s="179"/>
    </row>
    <row r="47" spans="2:8" ht="18" customHeight="1" x14ac:dyDescent="0.2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 x14ac:dyDescent="0.2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 x14ac:dyDescent="0.2">
      <c r="B51" s="177" t="s">
        <v>69</v>
      </c>
      <c r="C51" s="177"/>
      <c r="D51" s="177"/>
      <c r="E51" s="179">
        <v>375542</v>
      </c>
      <c r="F51" s="179"/>
      <c r="G51" s="179"/>
      <c r="H51" s="179"/>
    </row>
    <row r="52" spans="2:8" ht="18" customHeight="1" x14ac:dyDescent="0.2">
      <c r="B52" s="177" t="s">
        <v>70</v>
      </c>
      <c r="C52" s="177"/>
      <c r="D52" s="177"/>
      <c r="E52" s="179" t="s">
        <v>246</v>
      </c>
      <c r="F52" s="179"/>
      <c r="G52" s="179"/>
      <c r="H52" s="179"/>
    </row>
    <row r="53" spans="2:8" ht="18" customHeight="1" x14ac:dyDescent="0.2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37:D37"/>
    <mergeCell ref="E37:H37"/>
    <mergeCell ref="B38:D38"/>
    <mergeCell ref="E38:H38"/>
    <mergeCell ref="B39:D39"/>
    <mergeCell ref="E39:H39"/>
    <mergeCell ref="B40:D40"/>
    <mergeCell ref="E40:H40"/>
    <mergeCell ref="B41:D41"/>
    <mergeCell ref="E41:H41"/>
    <mergeCell ref="B42:D42"/>
    <mergeCell ref="E42:H42"/>
    <mergeCell ref="B43:D43"/>
    <mergeCell ref="E43:H43"/>
    <mergeCell ref="B44:D44"/>
    <mergeCell ref="E44:H44"/>
    <mergeCell ref="B45:D45"/>
    <mergeCell ref="E45:H45"/>
    <mergeCell ref="B46:D46"/>
    <mergeCell ref="E46:H46"/>
    <mergeCell ref="B47:D47"/>
    <mergeCell ref="E47:H47"/>
    <mergeCell ref="B48:D48"/>
    <mergeCell ref="E48:H48"/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</mergeCells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D210-F116-4E2A-83E4-3157FF05D07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B2C4-81A1-4234-BC38-C52380B1899B}">
  <sheetPr>
    <pageSetUpPr fitToPage="1"/>
  </sheetPr>
  <dimension ref="C7:I59"/>
  <sheetViews>
    <sheetView workbookViewId="0">
      <selection activeCell="E14" sqref="E14"/>
    </sheetView>
  </sheetViews>
  <sheetFormatPr defaultColWidth="17.5" defaultRowHeight="12.75" x14ac:dyDescent="0.2"/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27.7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 x14ac:dyDescent="0.25">
      <c r="C10" s="47" t="s">
        <v>91</v>
      </c>
      <c r="D10" s="48" t="s">
        <v>102</v>
      </c>
      <c r="E10" s="87">
        <v>1432199003027</v>
      </c>
      <c r="F10" s="48" t="s">
        <v>103</v>
      </c>
      <c r="G10" s="49">
        <v>44659.513888888891</v>
      </c>
      <c r="H10" s="50">
        <v>44666</v>
      </c>
      <c r="I10" s="51">
        <v>44681</v>
      </c>
    </row>
    <row r="11" spans="3:9" ht="15.75" thickBot="1" x14ac:dyDescent="0.25">
      <c r="C11" s="52"/>
    </row>
    <row r="12" spans="3:9" ht="27.75" thickBot="1" x14ac:dyDescent="0.25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409.6" thickTop="1" thickBot="1" x14ac:dyDescent="0.25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28.5" thickTop="1" thickBot="1" x14ac:dyDescent="0.25">
      <c r="C22" s="67" t="s">
        <v>120</v>
      </c>
      <c r="D22" s="68">
        <v>44565</v>
      </c>
      <c r="E22" s="60">
        <v>801</v>
      </c>
      <c r="F22" s="60">
        <v>0</v>
      </c>
      <c r="G22" s="60">
        <v>0.76</v>
      </c>
      <c r="H22" s="61">
        <v>0.96</v>
      </c>
      <c r="I22" s="191"/>
    </row>
    <row r="23" spans="3:9" ht="28.5" thickTop="1" thickBot="1" x14ac:dyDescent="0.25">
      <c r="C23" s="67" t="s">
        <v>121</v>
      </c>
      <c r="D23" s="68">
        <v>44564</v>
      </c>
      <c r="E23" s="60">
        <v>723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78</v>
      </c>
      <c r="F24" s="69"/>
      <c r="G24" s="69"/>
      <c r="H24" s="70"/>
      <c r="I24" s="191"/>
    </row>
    <row r="25" spans="3:9" ht="28.5" thickTop="1" thickBot="1" x14ac:dyDescent="0.25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28.5" thickTop="1" thickBot="1" x14ac:dyDescent="0.25">
      <c r="C26" s="67" t="s">
        <v>124</v>
      </c>
      <c r="D26" s="69"/>
      <c r="E26" s="60">
        <v>1345</v>
      </c>
      <c r="F26" s="69"/>
      <c r="G26" s="69"/>
      <c r="H26" s="70"/>
      <c r="I26" s="191"/>
    </row>
    <row r="27" spans="3:9" ht="28.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28.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28.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28.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28.5" thickTop="1" thickBot="1" x14ac:dyDescent="0.25">
      <c r="C31" s="71" t="s">
        <v>129</v>
      </c>
      <c r="D31" s="72"/>
      <c r="E31" s="73">
        <v>1170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76" t="s">
        <v>135</v>
      </c>
      <c r="D36" s="60">
        <v>95</v>
      </c>
      <c r="E36" s="60">
        <v>3800</v>
      </c>
      <c r="F36" s="60">
        <v>50</v>
      </c>
      <c r="G36" s="75">
        <v>7.85</v>
      </c>
      <c r="H36" s="61">
        <v>392.5</v>
      </c>
    </row>
    <row r="37" spans="3:8" ht="15" thickTop="1" thickBot="1" x14ac:dyDescent="0.25">
      <c r="C37" s="77" t="s">
        <v>136</v>
      </c>
      <c r="D37" s="73">
        <v>195</v>
      </c>
      <c r="E37" s="73">
        <v>0</v>
      </c>
      <c r="F37" s="73">
        <v>1120</v>
      </c>
      <c r="G37" s="78">
        <v>8.85</v>
      </c>
      <c r="H37" s="79">
        <v>9912</v>
      </c>
    </row>
    <row r="38" spans="3:8" ht="15.75" thickBot="1" x14ac:dyDescent="0.25">
      <c r="C38" s="52"/>
    </row>
    <row r="39" spans="3:8" ht="14.25" thickBot="1" x14ac:dyDescent="0.25">
      <c r="C39" s="80" t="s">
        <v>137</v>
      </c>
      <c r="D39" s="81" t="s">
        <v>138</v>
      </c>
    </row>
    <row r="40" spans="3:8" ht="16.5" thickTop="1" thickBot="1" x14ac:dyDescent="0.25">
      <c r="C40" s="67" t="s">
        <v>139</v>
      </c>
      <c r="D40" s="82">
        <v>3800</v>
      </c>
    </row>
    <row r="41" spans="3:8" ht="28.5" thickTop="1" thickBot="1" x14ac:dyDescent="0.25">
      <c r="C41" s="67" t="s">
        <v>140</v>
      </c>
      <c r="D41" s="61">
        <v>10304.5</v>
      </c>
    </row>
    <row r="42" spans="3:8" ht="55.5" thickTop="1" thickBot="1" x14ac:dyDescent="0.25">
      <c r="C42" s="67" t="s">
        <v>141</v>
      </c>
      <c r="D42" s="82">
        <v>0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61">
        <v>0</v>
      </c>
    </row>
    <row r="46" spans="3:8" ht="15" thickTop="1" thickBot="1" x14ac:dyDescent="0.25">
      <c r="C46" s="67" t="s">
        <v>145</v>
      </c>
      <c r="D46" s="61">
        <v>121.17</v>
      </c>
    </row>
    <row r="47" spans="3:8" ht="55.5" thickTop="1" thickBot="1" x14ac:dyDescent="0.25">
      <c r="C47" s="67" t="s">
        <v>146</v>
      </c>
      <c r="D47" s="61">
        <v>927.41</v>
      </c>
    </row>
    <row r="48" spans="3:8" ht="42" thickTop="1" thickBot="1" x14ac:dyDescent="0.25">
      <c r="C48" s="67" t="s">
        <v>147</v>
      </c>
      <c r="D48" s="61">
        <v>0</v>
      </c>
    </row>
    <row r="49" spans="3:8" ht="28.5" thickTop="1" thickBot="1" x14ac:dyDescent="0.25">
      <c r="C49" s="67" t="s">
        <v>74</v>
      </c>
      <c r="D49" s="61">
        <v>358702</v>
      </c>
    </row>
    <row r="50" spans="3:8" ht="28.5" thickTop="1" thickBot="1" x14ac:dyDescent="0.25">
      <c r="C50" s="67" t="s">
        <v>148</v>
      </c>
      <c r="D50" s="61">
        <v>15153.08</v>
      </c>
    </row>
    <row r="51" spans="3:8" ht="15" thickTop="1" thickBot="1" x14ac:dyDescent="0.25">
      <c r="C51" s="67" t="s">
        <v>149</v>
      </c>
      <c r="D51" s="61">
        <v>11126</v>
      </c>
    </row>
    <row r="52" spans="3:8" ht="28.5" thickTop="1" thickBot="1" x14ac:dyDescent="0.25">
      <c r="C52" s="67" t="s">
        <v>150</v>
      </c>
      <c r="D52" s="61">
        <v>0</v>
      </c>
    </row>
    <row r="53" spans="3:8" ht="15" thickTop="1" thickBot="1" x14ac:dyDescent="0.25">
      <c r="C53" s="67" t="s">
        <v>151</v>
      </c>
      <c r="D53" s="61">
        <v>0</v>
      </c>
    </row>
    <row r="54" spans="3:8" ht="28.5" thickTop="1" thickBot="1" x14ac:dyDescent="0.25">
      <c r="C54" s="67" t="s">
        <v>152</v>
      </c>
      <c r="D54" s="61">
        <v>-0.08</v>
      </c>
    </row>
    <row r="55" spans="3:8" ht="28.5" thickTop="1" thickBot="1" x14ac:dyDescent="0.25">
      <c r="C55" s="83" t="s">
        <v>153</v>
      </c>
      <c r="D55" s="84">
        <v>384981</v>
      </c>
    </row>
    <row r="56" spans="3:8" ht="25.5" customHeight="1" thickTop="1" thickBot="1" x14ac:dyDescent="0.25">
      <c r="C56" s="83" t="s">
        <v>154</v>
      </c>
      <c r="D56" s="202" t="s">
        <v>155</v>
      </c>
      <c r="E56" s="203"/>
      <c r="F56" s="203"/>
      <c r="G56" s="203"/>
      <c r="H56" s="203"/>
    </row>
    <row r="57" spans="3:8" ht="15.75" thickTop="1" x14ac:dyDescent="0.2">
      <c r="C57" s="85"/>
      <c r="D57" s="200"/>
    </row>
    <row r="58" spans="3:8" ht="54.75" thickBot="1" x14ac:dyDescent="0.25">
      <c r="C58" s="86" t="s">
        <v>156</v>
      </c>
      <c r="D58" s="201"/>
    </row>
    <row r="59" spans="3:8" ht="14.25" x14ac:dyDescent="0.2">
      <c r="C59" s="41"/>
    </row>
  </sheetData>
  <mergeCells count="13">
    <mergeCell ref="D57:D58"/>
    <mergeCell ref="D56:H56"/>
    <mergeCell ref="F15:F16"/>
    <mergeCell ref="G15:G16"/>
    <mergeCell ref="D17:D18"/>
    <mergeCell ref="F17:F18"/>
    <mergeCell ref="G17:G18"/>
    <mergeCell ref="C20:I20"/>
    <mergeCell ref="C7:I7"/>
    <mergeCell ref="I21:I31"/>
    <mergeCell ref="C33:H33"/>
    <mergeCell ref="C34:E34"/>
    <mergeCell ref="F34:H34"/>
  </mergeCells>
  <pageMargins left="0" right="0" top="0" bottom="0" header="0.3" footer="0.3"/>
  <pageSetup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B7AF-6AE1-45FE-8B12-42C1095D0EC1}">
  <sheetPr>
    <pageSetUpPr fitToPage="1"/>
  </sheetPr>
  <dimension ref="C7:I63"/>
  <sheetViews>
    <sheetView workbookViewId="0">
      <selection sqref="A1:XFD1048576"/>
    </sheetView>
  </sheetViews>
  <sheetFormatPr defaultRowHeight="12.75" x14ac:dyDescent="0.2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41.2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 x14ac:dyDescent="0.25">
      <c r="C10" s="90" t="s">
        <v>168</v>
      </c>
      <c r="D10" s="89" t="s">
        <v>171</v>
      </c>
      <c r="E10" s="97">
        <v>1432112225010100</v>
      </c>
      <c r="F10" s="48" t="s">
        <v>161</v>
      </c>
      <c r="G10" s="91">
        <v>44685</v>
      </c>
      <c r="H10" s="91">
        <v>44696</v>
      </c>
      <c r="I10" s="91">
        <v>44711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95" t="s">
        <v>172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 x14ac:dyDescent="0.25">
      <c r="C14" s="88" t="s">
        <v>169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96" t="s">
        <v>170</v>
      </c>
      <c r="D15" s="60" t="s">
        <v>112</v>
      </c>
      <c r="E15" s="60">
        <v>6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173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44566</v>
      </c>
      <c r="E22" s="60">
        <v>32768</v>
      </c>
      <c r="F22" s="60">
        <v>0</v>
      </c>
      <c r="G22" s="60">
        <v>5.9</v>
      </c>
      <c r="H22" s="61">
        <v>0</v>
      </c>
      <c r="I22" s="191"/>
    </row>
    <row r="23" spans="3:9" ht="15" thickTop="1" thickBot="1" x14ac:dyDescent="0.25">
      <c r="C23" s="67" t="s">
        <v>121</v>
      </c>
      <c r="D23" s="68">
        <v>44565</v>
      </c>
      <c r="E23" s="60">
        <v>32273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495</v>
      </c>
      <c r="F24" s="92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</v>
      </c>
      <c r="F25" s="60">
        <v>1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408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495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76" t="s">
        <v>174</v>
      </c>
      <c r="D36" s="60">
        <v>100</v>
      </c>
      <c r="E36" s="60">
        <v>100</v>
      </c>
      <c r="F36" s="60">
        <v>50</v>
      </c>
      <c r="G36" s="75">
        <v>4.0999999999999996</v>
      </c>
      <c r="H36" s="61">
        <v>205</v>
      </c>
    </row>
    <row r="37" spans="3:8" ht="15" thickTop="1" thickBot="1" x14ac:dyDescent="0.25">
      <c r="C37" s="77" t="s">
        <v>175</v>
      </c>
      <c r="D37" s="73">
        <v>110</v>
      </c>
      <c r="E37" s="73">
        <v>1540</v>
      </c>
      <c r="F37" s="73">
        <v>50</v>
      </c>
      <c r="G37" s="78">
        <v>5.6</v>
      </c>
      <c r="H37" s="79">
        <v>280</v>
      </c>
    </row>
    <row r="38" spans="3:8" ht="15.75" thickBot="1" x14ac:dyDescent="0.25">
      <c r="C38" s="52"/>
      <c r="F38" s="93">
        <v>100</v>
      </c>
      <c r="G38">
        <v>7.15</v>
      </c>
      <c r="H38">
        <v>715</v>
      </c>
    </row>
    <row r="39" spans="3:8" ht="14.25" thickBot="1" x14ac:dyDescent="0.25">
      <c r="C39" s="80" t="s">
        <v>137</v>
      </c>
      <c r="D39" s="81" t="s">
        <v>138</v>
      </c>
      <c r="F39" s="93">
        <v>295</v>
      </c>
      <c r="G39">
        <v>8.1999999999999993</v>
      </c>
      <c r="H39">
        <v>2419</v>
      </c>
    </row>
    <row r="40" spans="3:8" ht="16.5" thickTop="1" thickBot="1" x14ac:dyDescent="0.25">
      <c r="C40" s="67" t="s">
        <v>139</v>
      </c>
      <c r="D40" s="82">
        <v>1640</v>
      </c>
    </row>
    <row r="41" spans="3:8" ht="15" thickTop="1" thickBot="1" x14ac:dyDescent="0.25">
      <c r="C41" s="67" t="s">
        <v>140</v>
      </c>
      <c r="D41" s="61">
        <v>3619</v>
      </c>
    </row>
    <row r="42" spans="3:8" ht="16.5" thickTop="1" thickBot="1" x14ac:dyDescent="0.25">
      <c r="C42" s="67" t="s">
        <v>141</v>
      </c>
      <c r="D42" s="82">
        <v>0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93">
        <v>0</v>
      </c>
    </row>
    <row r="46" spans="3:8" ht="15" thickTop="1" thickBot="1" x14ac:dyDescent="0.25">
      <c r="C46" s="67" t="s">
        <v>145</v>
      </c>
      <c r="D46" s="61">
        <v>0</v>
      </c>
    </row>
    <row r="47" spans="3:8" ht="15" thickTop="1" thickBot="1" x14ac:dyDescent="0.25">
      <c r="C47" s="67" t="s">
        <v>146</v>
      </c>
      <c r="D47" s="61">
        <v>325.70999999999998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74</v>
      </c>
      <c r="D49" s="61">
        <v>0</v>
      </c>
    </row>
    <row r="50" spans="3:8" ht="15" thickTop="1" thickBot="1" x14ac:dyDescent="0.25">
      <c r="C50" s="67" t="s">
        <v>148</v>
      </c>
      <c r="D50" s="61">
        <v>5584.71</v>
      </c>
    </row>
    <row r="51" spans="3:8" ht="15" thickTop="1" thickBot="1" x14ac:dyDescent="0.25">
      <c r="C51" s="67" t="s">
        <v>149</v>
      </c>
      <c r="D51" s="61">
        <v>-10540</v>
      </c>
    </row>
    <row r="52" spans="3:8" ht="15" thickTop="1" thickBot="1" x14ac:dyDescent="0.25">
      <c r="C52" s="67" t="s">
        <v>150</v>
      </c>
      <c r="D52" s="61">
        <v>0</v>
      </c>
    </row>
    <row r="53" spans="3:8" ht="15" thickTop="1" thickBot="1" x14ac:dyDescent="0.25">
      <c r="C53" s="67" t="s">
        <v>151</v>
      </c>
      <c r="D53" s="61">
        <v>0</v>
      </c>
    </row>
    <row r="54" spans="3:8" ht="15" thickTop="1" thickBot="1" x14ac:dyDescent="0.25">
      <c r="C54" s="67" t="s">
        <v>152</v>
      </c>
      <c r="D54" s="61">
        <v>-0.08</v>
      </c>
    </row>
    <row r="55" spans="3:8" ht="15" thickTop="1" thickBot="1" x14ac:dyDescent="0.25">
      <c r="C55" s="83" t="s">
        <v>177</v>
      </c>
      <c r="D55" s="84">
        <v>10000</v>
      </c>
    </row>
    <row r="56" spans="3:8" ht="25.5" customHeight="1" thickTop="1" thickBot="1" x14ac:dyDescent="0.25">
      <c r="C56" s="83" t="s">
        <v>154</v>
      </c>
      <c r="D56" s="211" t="s">
        <v>176</v>
      </c>
      <c r="E56" s="212"/>
      <c r="F56" s="212"/>
      <c r="G56" s="212"/>
      <c r="H56" s="212"/>
    </row>
    <row r="57" spans="3:8" ht="15.75" thickTop="1" x14ac:dyDescent="0.2">
      <c r="C57" s="85"/>
      <c r="D57" s="200"/>
    </row>
    <row r="58" spans="3:8" ht="13.5" thickBot="1" x14ac:dyDescent="0.25">
      <c r="D58" s="201"/>
    </row>
    <row r="59" spans="3:8" ht="14.25" x14ac:dyDescent="0.2">
      <c r="C59" s="41"/>
    </row>
    <row r="63" spans="3:8" ht="14.25" thickBot="1" x14ac:dyDescent="0.25">
      <c r="C63" s="86" t="s">
        <v>156</v>
      </c>
    </row>
  </sheetData>
  <mergeCells count="13">
    <mergeCell ref="D57:D58"/>
    <mergeCell ref="C20:I20"/>
    <mergeCell ref="I21:I31"/>
    <mergeCell ref="C33:H33"/>
    <mergeCell ref="C34:E34"/>
    <mergeCell ref="F34:H34"/>
    <mergeCell ref="D56:H56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pageSetup scale="4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4826-50F1-4265-8EDE-7607A3FB512B}">
  <sheetPr>
    <pageSetUpPr fitToPage="1"/>
  </sheetPr>
  <dimension ref="C7:I63"/>
  <sheetViews>
    <sheetView workbookViewId="0">
      <selection sqref="A1:XFD1048576"/>
    </sheetView>
  </sheetViews>
  <sheetFormatPr defaultRowHeight="12.75" x14ac:dyDescent="0.2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41.2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 x14ac:dyDescent="0.25">
      <c r="C10" s="90" t="s">
        <v>178</v>
      </c>
      <c r="D10" s="89"/>
      <c r="E10" s="99">
        <v>1432199003356</v>
      </c>
      <c r="F10" s="48" t="s">
        <v>161</v>
      </c>
      <c r="G10" s="91">
        <v>44685</v>
      </c>
      <c r="H10" s="91">
        <v>44696</v>
      </c>
      <c r="I10" s="91">
        <v>44711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95" t="s">
        <v>179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 x14ac:dyDescent="0.25">
      <c r="C14" s="88" t="s">
        <v>169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96" t="s">
        <v>182</v>
      </c>
      <c r="D15" s="60" t="s">
        <v>112</v>
      </c>
      <c r="E15" s="60">
        <v>6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173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44566</v>
      </c>
      <c r="E22" s="60">
        <v>2495</v>
      </c>
      <c r="F22" s="60">
        <v>0</v>
      </c>
      <c r="G22" s="60">
        <v>5.9</v>
      </c>
      <c r="H22" s="61">
        <v>0</v>
      </c>
      <c r="I22" s="191"/>
    </row>
    <row r="23" spans="3:9" ht="15" thickTop="1" thickBot="1" x14ac:dyDescent="0.25">
      <c r="C23" s="67" t="s">
        <v>121</v>
      </c>
      <c r="D23" s="68">
        <v>44565</v>
      </c>
      <c r="E23" s="60">
        <v>2405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90</v>
      </c>
      <c r="F24" s="92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</v>
      </c>
      <c r="F25" s="60">
        <v>1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95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90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98" t="s">
        <v>180</v>
      </c>
      <c r="D36" s="98">
        <v>125</v>
      </c>
      <c r="E36" s="98">
        <v>250</v>
      </c>
      <c r="F36" s="60">
        <v>50</v>
      </c>
      <c r="G36" s="75">
        <v>8.4</v>
      </c>
      <c r="H36" s="61">
        <v>420</v>
      </c>
    </row>
    <row r="37" spans="3:8" ht="15" thickTop="1" thickBot="1" x14ac:dyDescent="0.25">
      <c r="C37" s="98" t="s">
        <v>136</v>
      </c>
      <c r="D37" s="98">
        <v>230</v>
      </c>
      <c r="E37" s="73">
        <v>0</v>
      </c>
      <c r="F37" s="73">
        <v>50</v>
      </c>
      <c r="G37" s="78">
        <v>9.4</v>
      </c>
      <c r="H37" s="79">
        <v>376</v>
      </c>
    </row>
    <row r="38" spans="3:8" ht="15.75" thickBot="1" x14ac:dyDescent="0.25">
      <c r="C38" s="52"/>
      <c r="F38" s="93"/>
    </row>
    <row r="39" spans="3:8" ht="14.25" thickBot="1" x14ac:dyDescent="0.25">
      <c r="C39" s="80" t="s">
        <v>137</v>
      </c>
      <c r="D39" s="81" t="s">
        <v>138</v>
      </c>
      <c r="F39" s="93"/>
    </row>
    <row r="40" spans="3:8" ht="16.5" thickTop="1" thickBot="1" x14ac:dyDescent="0.25">
      <c r="C40" s="67" t="s">
        <v>139</v>
      </c>
      <c r="D40" s="82">
        <v>250</v>
      </c>
    </row>
    <row r="41" spans="3:8" ht="15" thickTop="1" thickBot="1" x14ac:dyDescent="0.25">
      <c r="C41" s="67" t="s">
        <v>140</v>
      </c>
      <c r="D41" s="61">
        <v>420</v>
      </c>
    </row>
    <row r="42" spans="3:8" ht="16.5" thickTop="1" thickBot="1" x14ac:dyDescent="0.25">
      <c r="C42" s="67" t="s">
        <v>141</v>
      </c>
      <c r="D42" s="82">
        <v>376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93">
        <v>0</v>
      </c>
    </row>
    <row r="46" spans="3:8" ht="15" thickTop="1" thickBot="1" x14ac:dyDescent="0.25">
      <c r="C46" s="67" t="s">
        <v>145</v>
      </c>
      <c r="D46" s="61">
        <v>11.48</v>
      </c>
    </row>
    <row r="47" spans="3:8" ht="15" thickTop="1" thickBot="1" x14ac:dyDescent="0.25">
      <c r="C47" s="67" t="s">
        <v>146</v>
      </c>
      <c r="D47" s="61">
        <v>71.64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74</v>
      </c>
      <c r="D49" s="61">
        <v>0</v>
      </c>
    </row>
    <row r="50" spans="3:8" ht="15" thickTop="1" thickBot="1" x14ac:dyDescent="0.25">
      <c r="C50" s="67" t="s">
        <v>148</v>
      </c>
      <c r="D50" s="61">
        <v>1129</v>
      </c>
    </row>
    <row r="51" spans="3:8" ht="15" thickTop="1" thickBot="1" x14ac:dyDescent="0.25">
      <c r="C51" s="67" t="s">
        <v>149</v>
      </c>
      <c r="D51" s="61">
        <v>0</v>
      </c>
    </row>
    <row r="52" spans="3:8" ht="15" thickTop="1" thickBot="1" x14ac:dyDescent="0.25">
      <c r="C52" s="67" t="s">
        <v>150</v>
      </c>
      <c r="D52" s="61">
        <v>0</v>
      </c>
    </row>
    <row r="53" spans="3:8" ht="15" thickTop="1" thickBot="1" x14ac:dyDescent="0.25">
      <c r="C53" s="67" t="s">
        <v>151</v>
      </c>
      <c r="D53" s="61">
        <v>0</v>
      </c>
    </row>
    <row r="54" spans="3:8" ht="15" thickTop="1" thickBot="1" x14ac:dyDescent="0.25">
      <c r="C54" s="67" t="s">
        <v>152</v>
      </c>
      <c r="D54" s="61">
        <v>-0.08</v>
      </c>
    </row>
    <row r="55" spans="3:8" ht="15" thickTop="1" thickBot="1" x14ac:dyDescent="0.25">
      <c r="C55" s="83" t="s">
        <v>177</v>
      </c>
      <c r="D55" s="84">
        <v>20000</v>
      </c>
    </row>
    <row r="56" spans="3:8" ht="25.5" customHeight="1" thickTop="1" thickBot="1" x14ac:dyDescent="0.25">
      <c r="C56" s="83" t="s">
        <v>154</v>
      </c>
      <c r="D56" s="211" t="s">
        <v>181</v>
      </c>
      <c r="E56" s="212"/>
      <c r="F56" s="212"/>
      <c r="G56" s="212"/>
      <c r="H56" s="212"/>
    </row>
    <row r="57" spans="3:8" ht="15.75" thickTop="1" x14ac:dyDescent="0.2">
      <c r="C57" s="85"/>
      <c r="D57" s="200"/>
    </row>
    <row r="58" spans="3:8" ht="13.5" thickBot="1" x14ac:dyDescent="0.25">
      <c r="D58" s="201"/>
    </row>
    <row r="59" spans="3:8" ht="14.25" x14ac:dyDescent="0.2">
      <c r="C59" s="41"/>
    </row>
    <row r="63" spans="3:8" ht="14.25" thickBot="1" x14ac:dyDescent="0.25">
      <c r="C63" s="86" t="s">
        <v>156</v>
      </c>
    </row>
  </sheetData>
  <mergeCells count="13">
    <mergeCell ref="D57:D58"/>
    <mergeCell ref="C20:I20"/>
    <mergeCell ref="I21:I31"/>
    <mergeCell ref="C33:H33"/>
    <mergeCell ref="C34:E34"/>
    <mergeCell ref="F34:H34"/>
    <mergeCell ref="D56:H56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pageSetup scale="4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FD47-126B-4B3E-87C8-8B0ABB4F2FBD}">
  <dimension ref="C7:I63"/>
  <sheetViews>
    <sheetView topLeftCell="A4" workbookViewId="0">
      <selection activeCell="E36" sqref="E36"/>
    </sheetView>
  </sheetViews>
  <sheetFormatPr defaultRowHeight="12.75" x14ac:dyDescent="0.2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41.2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 x14ac:dyDescent="0.25">
      <c r="C10" s="90" t="s">
        <v>178</v>
      </c>
      <c r="D10" s="89" t="s">
        <v>241</v>
      </c>
      <c r="E10" s="99">
        <v>1432199004411</v>
      </c>
      <c r="F10" s="48" t="s">
        <v>242</v>
      </c>
      <c r="G10" s="91">
        <v>44777</v>
      </c>
      <c r="H10" s="91">
        <v>44793</v>
      </c>
      <c r="I10" s="91">
        <v>44793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95" t="s">
        <v>243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 x14ac:dyDescent="0.25">
      <c r="C14" s="88" t="s">
        <v>169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96" t="s">
        <v>182</v>
      </c>
      <c r="D15" s="60" t="s">
        <v>112</v>
      </c>
      <c r="E15" s="60">
        <v>6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244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44778</v>
      </c>
      <c r="E22" s="60">
        <v>17020</v>
      </c>
      <c r="F22" s="60">
        <v>0</v>
      </c>
      <c r="G22" s="60">
        <v>8.5</v>
      </c>
      <c r="H22" s="61">
        <v>0</v>
      </c>
      <c r="I22" s="191"/>
    </row>
    <row r="23" spans="3:9" ht="15" thickTop="1" thickBot="1" x14ac:dyDescent="0.25">
      <c r="C23" s="67" t="s">
        <v>121</v>
      </c>
      <c r="D23" s="68">
        <v>44746</v>
      </c>
      <c r="E23" s="60">
        <v>135547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3466</v>
      </c>
      <c r="F24" s="92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</v>
      </c>
      <c r="F25" s="60">
        <v>1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95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3466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98" t="s">
        <v>180</v>
      </c>
      <c r="D36" s="98">
        <v>125</v>
      </c>
      <c r="E36" s="98">
        <v>250</v>
      </c>
      <c r="F36" s="60">
        <v>50</v>
      </c>
      <c r="G36" s="75">
        <v>8.4</v>
      </c>
      <c r="H36" s="61">
        <v>420</v>
      </c>
    </row>
    <row r="37" spans="3:8" ht="15" thickTop="1" thickBot="1" x14ac:dyDescent="0.25">
      <c r="C37" s="98" t="s">
        <v>136</v>
      </c>
      <c r="D37" s="98">
        <v>230</v>
      </c>
      <c r="E37" s="73">
        <v>0</v>
      </c>
      <c r="F37" s="73">
        <v>50</v>
      </c>
      <c r="G37" s="78">
        <v>9.4</v>
      </c>
      <c r="H37" s="79">
        <v>376</v>
      </c>
    </row>
    <row r="38" spans="3:8" ht="15.75" thickBot="1" x14ac:dyDescent="0.25">
      <c r="C38" s="52"/>
      <c r="F38" s="93"/>
    </row>
    <row r="39" spans="3:8" ht="14.25" thickBot="1" x14ac:dyDescent="0.25">
      <c r="C39" s="80" t="s">
        <v>137</v>
      </c>
      <c r="D39" s="81" t="s">
        <v>138</v>
      </c>
      <c r="F39" s="93"/>
    </row>
    <row r="40" spans="3:8" ht="16.5" thickTop="1" thickBot="1" x14ac:dyDescent="0.25">
      <c r="C40" s="67" t="s">
        <v>139</v>
      </c>
      <c r="D40" s="82">
        <v>250</v>
      </c>
    </row>
    <row r="41" spans="3:8" ht="15" thickTop="1" thickBot="1" x14ac:dyDescent="0.25">
      <c r="C41" s="67" t="s">
        <v>140</v>
      </c>
      <c r="D41" s="61">
        <v>420</v>
      </c>
    </row>
    <row r="42" spans="3:8" ht="16.5" thickTop="1" thickBot="1" x14ac:dyDescent="0.25">
      <c r="C42" s="67" t="s">
        <v>141</v>
      </c>
      <c r="D42" s="82">
        <v>376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93">
        <v>0</v>
      </c>
    </row>
    <row r="46" spans="3:8" ht="15" thickTop="1" thickBot="1" x14ac:dyDescent="0.25">
      <c r="C46" s="67" t="s">
        <v>145</v>
      </c>
      <c r="D46" s="61">
        <v>11.48</v>
      </c>
    </row>
    <row r="47" spans="3:8" ht="15" thickTop="1" thickBot="1" x14ac:dyDescent="0.25">
      <c r="C47" s="67" t="s">
        <v>146</v>
      </c>
      <c r="D47" s="61">
        <v>71.64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74</v>
      </c>
      <c r="D49" s="61">
        <v>0</v>
      </c>
    </row>
    <row r="50" spans="3:8" ht="15" thickTop="1" thickBot="1" x14ac:dyDescent="0.25">
      <c r="C50" s="67" t="s">
        <v>148</v>
      </c>
      <c r="D50" s="61">
        <v>1129</v>
      </c>
    </row>
    <row r="51" spans="3:8" ht="15" thickTop="1" thickBot="1" x14ac:dyDescent="0.25">
      <c r="C51" s="67" t="s">
        <v>149</v>
      </c>
      <c r="D51" s="61">
        <v>0</v>
      </c>
    </row>
    <row r="52" spans="3:8" ht="15" thickTop="1" thickBot="1" x14ac:dyDescent="0.25">
      <c r="C52" s="67" t="s">
        <v>150</v>
      </c>
      <c r="D52" s="61">
        <v>0</v>
      </c>
    </row>
    <row r="53" spans="3:8" ht="15" thickTop="1" thickBot="1" x14ac:dyDescent="0.25">
      <c r="C53" s="67" t="s">
        <v>151</v>
      </c>
      <c r="D53" s="61">
        <v>0</v>
      </c>
    </row>
    <row r="54" spans="3:8" ht="15" thickTop="1" thickBot="1" x14ac:dyDescent="0.25">
      <c r="C54" s="67" t="s">
        <v>152</v>
      </c>
      <c r="D54" s="61">
        <v>-0.08</v>
      </c>
    </row>
    <row r="55" spans="3:8" ht="15" thickTop="1" thickBot="1" x14ac:dyDescent="0.25">
      <c r="C55" s="83" t="s">
        <v>177</v>
      </c>
      <c r="D55" s="84">
        <v>20000</v>
      </c>
    </row>
    <row r="56" spans="3:8" ht="25.5" customHeight="1" thickTop="1" thickBot="1" x14ac:dyDescent="0.25">
      <c r="C56" s="83" t="s">
        <v>154</v>
      </c>
      <c r="D56" s="211" t="s">
        <v>181</v>
      </c>
      <c r="E56" s="212"/>
      <c r="F56" s="212"/>
      <c r="G56" s="212"/>
      <c r="H56" s="212"/>
    </row>
    <row r="57" spans="3:8" ht="15.75" thickTop="1" x14ac:dyDescent="0.2">
      <c r="C57" s="85"/>
      <c r="D57" s="200"/>
    </row>
    <row r="58" spans="3:8" ht="13.5" thickBot="1" x14ac:dyDescent="0.25">
      <c r="D58" s="201"/>
    </row>
    <row r="59" spans="3:8" ht="14.25" x14ac:dyDescent="0.2">
      <c r="C59" s="41"/>
    </row>
    <row r="63" spans="3:8" ht="14.25" thickBot="1" x14ac:dyDescent="0.25">
      <c r="C63" s="86" t="s">
        <v>156</v>
      </c>
    </row>
  </sheetData>
  <mergeCells count="13">
    <mergeCell ref="D57:D58"/>
    <mergeCell ref="C7:I7"/>
    <mergeCell ref="F15:F16"/>
    <mergeCell ref="G15:G16"/>
    <mergeCell ref="D17:D18"/>
    <mergeCell ref="F17:F18"/>
    <mergeCell ref="G17:G18"/>
    <mergeCell ref="C20:I20"/>
    <mergeCell ref="I21:I31"/>
    <mergeCell ref="C33:H33"/>
    <mergeCell ref="C34:E34"/>
    <mergeCell ref="F34:H34"/>
    <mergeCell ref="D56:H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5CAA-0BBB-41B6-9EC2-DAA197013448}">
  <sheetPr>
    <pageSetUpPr fitToPage="1"/>
  </sheetPr>
  <dimension ref="C7:I63"/>
  <sheetViews>
    <sheetView workbookViewId="0">
      <selection sqref="A1:XFD1048576"/>
    </sheetView>
  </sheetViews>
  <sheetFormatPr defaultRowHeight="12.75" x14ac:dyDescent="0.2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41.2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 x14ac:dyDescent="0.25">
      <c r="C10" s="90" t="s">
        <v>157</v>
      </c>
      <c r="D10" s="89" t="s">
        <v>160</v>
      </c>
      <c r="E10" s="94">
        <v>1432199003341</v>
      </c>
      <c r="F10" s="48" t="s">
        <v>161</v>
      </c>
      <c r="G10" s="91">
        <v>44685</v>
      </c>
      <c r="H10" s="91">
        <v>44696</v>
      </c>
      <c r="I10" s="91">
        <v>44711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58" t="s">
        <v>162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100</v>
      </c>
      <c r="F13" s="60" t="s">
        <v>109</v>
      </c>
      <c r="G13" s="61">
        <v>0</v>
      </c>
    </row>
    <row r="14" spans="3:9" ht="28.5" thickTop="1" thickBot="1" x14ac:dyDescent="0.25">
      <c r="C14" s="88" t="s">
        <v>158</v>
      </c>
      <c r="D14" s="60" t="s">
        <v>110</v>
      </c>
      <c r="E14" s="60">
        <v>85</v>
      </c>
      <c r="F14" s="60" t="s">
        <v>111</v>
      </c>
      <c r="G14" s="61">
        <v>0</v>
      </c>
    </row>
    <row r="15" spans="3:9" ht="28.5" thickTop="1" thickBot="1" x14ac:dyDescent="0.25">
      <c r="C15" s="88" t="s">
        <v>159</v>
      </c>
      <c r="D15" s="60" t="s">
        <v>112</v>
      </c>
      <c r="E15" s="60">
        <v>3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163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164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44566</v>
      </c>
      <c r="E22" s="60">
        <v>11.536</v>
      </c>
      <c r="F22" s="60">
        <v>21.704000000000001</v>
      </c>
      <c r="G22" s="60">
        <v>5.0000000000000001E-3</v>
      </c>
      <c r="H22" s="61">
        <v>0.47</v>
      </c>
      <c r="I22" s="191"/>
    </row>
    <row r="23" spans="3:9" ht="15" thickTop="1" thickBot="1" x14ac:dyDescent="0.25">
      <c r="C23" s="67" t="s">
        <v>121</v>
      </c>
      <c r="D23" s="68">
        <v>44565</v>
      </c>
      <c r="E23" s="60">
        <v>10.247</v>
      </c>
      <c r="F23" s="60">
        <v>18.975999999999999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1.2889999999999999</v>
      </c>
      <c r="F24" s="92">
        <v>2.73</v>
      </c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500</v>
      </c>
      <c r="F25" s="60">
        <v>500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0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645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76" t="s">
        <v>165</v>
      </c>
      <c r="D36" s="60">
        <v>260</v>
      </c>
      <c r="E36" s="60">
        <v>22100</v>
      </c>
      <c r="F36" s="60">
        <v>644.5</v>
      </c>
      <c r="G36" s="75">
        <v>7.2</v>
      </c>
      <c r="H36" s="61">
        <v>4640.3999999999996</v>
      </c>
    </row>
    <row r="37" spans="3:8" ht="15" thickTop="1" thickBot="1" x14ac:dyDescent="0.25">
      <c r="C37" s="77" t="s">
        <v>136</v>
      </c>
      <c r="D37" s="73">
        <v>0</v>
      </c>
      <c r="E37" s="73">
        <v>0</v>
      </c>
      <c r="F37" s="73">
        <v>0</v>
      </c>
      <c r="G37" s="78">
        <v>7.6</v>
      </c>
      <c r="H37" s="79">
        <v>0</v>
      </c>
    </row>
    <row r="38" spans="3:8" ht="15.75" thickBot="1" x14ac:dyDescent="0.25">
      <c r="C38" s="52"/>
    </row>
    <row r="39" spans="3:8" ht="14.25" thickBot="1" x14ac:dyDescent="0.25">
      <c r="C39" s="80" t="s">
        <v>137</v>
      </c>
      <c r="D39" s="81" t="s">
        <v>138</v>
      </c>
    </row>
    <row r="40" spans="3:8" ht="16.5" thickTop="1" thickBot="1" x14ac:dyDescent="0.25">
      <c r="C40" s="67" t="s">
        <v>139</v>
      </c>
      <c r="D40" s="82">
        <v>22100</v>
      </c>
    </row>
    <row r="41" spans="3:8" ht="15" thickTop="1" thickBot="1" x14ac:dyDescent="0.25">
      <c r="C41" s="67" t="s">
        <v>140</v>
      </c>
      <c r="D41" s="61">
        <v>4640.3999999999996</v>
      </c>
    </row>
    <row r="42" spans="3:8" ht="16.5" thickTop="1" thickBot="1" x14ac:dyDescent="0.25">
      <c r="C42" s="67" t="s">
        <v>141</v>
      </c>
      <c r="D42" s="82">
        <v>0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831.41</v>
      </c>
    </row>
    <row r="45" spans="3:8" ht="15" thickTop="1" thickBot="1" x14ac:dyDescent="0.25">
      <c r="C45" s="67" t="s">
        <v>144</v>
      </c>
      <c r="D45" s="93">
        <v>0</v>
      </c>
    </row>
    <row r="46" spans="3:8" ht="15" thickTop="1" thickBot="1" x14ac:dyDescent="0.25">
      <c r="C46" s="67" t="s">
        <v>145</v>
      </c>
      <c r="D46" s="61">
        <v>0</v>
      </c>
    </row>
    <row r="47" spans="3:8" ht="15" thickTop="1" thickBot="1" x14ac:dyDescent="0.25">
      <c r="C47" s="67" t="s">
        <v>146</v>
      </c>
      <c r="D47" s="61">
        <v>417.64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74</v>
      </c>
      <c r="D49" s="61">
        <v>0</v>
      </c>
    </row>
    <row r="50" spans="3:8" ht="15" thickTop="1" thickBot="1" x14ac:dyDescent="0.25">
      <c r="C50" s="67" t="s">
        <v>148</v>
      </c>
      <c r="D50" s="61">
        <v>27989.45</v>
      </c>
    </row>
    <row r="51" spans="3:8" ht="15" thickTop="1" thickBot="1" x14ac:dyDescent="0.25">
      <c r="C51" s="67" t="s">
        <v>149</v>
      </c>
      <c r="D51" s="61">
        <v>-130697</v>
      </c>
    </row>
    <row r="52" spans="3:8" ht="15" thickTop="1" thickBot="1" x14ac:dyDescent="0.25">
      <c r="C52" s="67" t="s">
        <v>150</v>
      </c>
      <c r="D52" s="61">
        <v>0</v>
      </c>
    </row>
    <row r="53" spans="3:8" ht="15" thickTop="1" thickBot="1" x14ac:dyDescent="0.25">
      <c r="C53" s="67" t="s">
        <v>151</v>
      </c>
      <c r="D53" s="61">
        <v>0</v>
      </c>
    </row>
    <row r="54" spans="3:8" ht="15" thickTop="1" thickBot="1" x14ac:dyDescent="0.25">
      <c r="C54" s="67" t="s">
        <v>152</v>
      </c>
      <c r="D54" s="61">
        <v>-0.08</v>
      </c>
    </row>
    <row r="55" spans="3:8" ht="15" thickTop="1" thickBot="1" x14ac:dyDescent="0.25">
      <c r="C55" s="83" t="s">
        <v>167</v>
      </c>
      <c r="D55" s="84">
        <v>100000</v>
      </c>
    </row>
    <row r="56" spans="3:8" ht="25.5" customHeight="1" thickTop="1" thickBot="1" x14ac:dyDescent="0.25">
      <c r="C56" s="83" t="s">
        <v>154</v>
      </c>
      <c r="D56" s="211" t="s">
        <v>166</v>
      </c>
      <c r="E56" s="212"/>
      <c r="F56" s="212"/>
      <c r="G56" s="212"/>
      <c r="H56" s="212"/>
    </row>
    <row r="57" spans="3:8" ht="15.75" thickTop="1" x14ac:dyDescent="0.2">
      <c r="C57" s="85"/>
      <c r="D57" s="200"/>
    </row>
    <row r="58" spans="3:8" ht="13.5" thickBot="1" x14ac:dyDescent="0.25">
      <c r="D58" s="201"/>
    </row>
    <row r="59" spans="3:8" ht="14.25" x14ac:dyDescent="0.2">
      <c r="C59" s="41"/>
    </row>
    <row r="63" spans="3:8" ht="14.25" thickBot="1" x14ac:dyDescent="0.25">
      <c r="C63" s="86" t="s">
        <v>156</v>
      </c>
    </row>
  </sheetData>
  <mergeCells count="13">
    <mergeCell ref="D57:D58"/>
    <mergeCell ref="C20:I20"/>
    <mergeCell ref="I21:I31"/>
    <mergeCell ref="C33:H33"/>
    <mergeCell ref="C34:E34"/>
    <mergeCell ref="F34:H34"/>
    <mergeCell ref="D56:H56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pageSetup scale="4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E331B-D817-4B88-9663-3E47A69435E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6C8B-212B-4A6A-AC0A-A1CB910C04ED}">
  <sheetPr>
    <pageSetUpPr fitToPage="1"/>
  </sheetPr>
  <dimension ref="C7:I60"/>
  <sheetViews>
    <sheetView workbookViewId="0">
      <selection activeCell="D50" sqref="D50"/>
    </sheetView>
  </sheetViews>
  <sheetFormatPr defaultColWidth="16.33203125" defaultRowHeight="12.75" x14ac:dyDescent="0.2"/>
  <cols>
    <col min="3" max="3" width="74.33203125" bestFit="1" customWidth="1"/>
    <col min="4" max="4" width="17" bestFit="1" customWidth="1"/>
    <col min="5" max="5" width="16.5" bestFit="1" customWidth="1"/>
    <col min="6" max="6" width="41.1640625" bestFit="1" customWidth="1"/>
    <col min="7" max="7" width="17.5" bestFit="1" customWidth="1"/>
    <col min="8" max="8" width="16.5" bestFit="1" customWidth="1"/>
    <col min="9" max="9" width="15.1640625" bestFit="1" customWidth="1"/>
  </cols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27.7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14.25" thickTop="1" thickBot="1" x14ac:dyDescent="0.25">
      <c r="C10" s="102" t="s">
        <v>91</v>
      </c>
      <c r="D10" s="48" t="s">
        <v>102</v>
      </c>
      <c r="E10" s="87">
        <v>1432199003027</v>
      </c>
      <c r="F10" s="48" t="s">
        <v>161</v>
      </c>
      <c r="G10" s="49">
        <v>44659.513888888891</v>
      </c>
      <c r="H10" s="50">
        <v>44696</v>
      </c>
      <c r="I10" s="51">
        <v>44711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31.5" thickTop="1" thickBot="1" x14ac:dyDescent="0.25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44566</v>
      </c>
      <c r="E22" s="60">
        <v>881</v>
      </c>
      <c r="F22" s="60">
        <v>0</v>
      </c>
      <c r="G22" s="60">
        <v>0.69</v>
      </c>
      <c r="H22" s="61">
        <v>0.98</v>
      </c>
      <c r="I22" s="191"/>
    </row>
    <row r="23" spans="3:9" ht="15" thickTop="1" thickBot="1" x14ac:dyDescent="0.25">
      <c r="C23" s="67" t="s">
        <v>121</v>
      </c>
      <c r="D23" s="68">
        <v>44565</v>
      </c>
      <c r="E23" s="60">
        <v>801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80</v>
      </c>
      <c r="F24" s="69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1325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1200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76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 x14ac:dyDescent="0.25">
      <c r="C37" s="77" t="s">
        <v>136</v>
      </c>
      <c r="D37" s="101">
        <v>220</v>
      </c>
      <c r="E37" s="101">
        <v>0</v>
      </c>
      <c r="F37" s="101">
        <v>1150</v>
      </c>
      <c r="G37" s="78">
        <v>8.9</v>
      </c>
      <c r="H37" s="79">
        <v>10235</v>
      </c>
    </row>
    <row r="38" spans="3:8" ht="15.75" thickBot="1" x14ac:dyDescent="0.25">
      <c r="C38" s="52"/>
    </row>
    <row r="39" spans="3:8" ht="14.25" thickBot="1" x14ac:dyDescent="0.25">
      <c r="C39" s="80" t="s">
        <v>137</v>
      </c>
      <c r="D39" s="81" t="s">
        <v>138</v>
      </c>
    </row>
    <row r="40" spans="3:8" ht="16.5" thickTop="1" thickBot="1" x14ac:dyDescent="0.25">
      <c r="C40" s="67" t="s">
        <v>139</v>
      </c>
      <c r="D40" s="82">
        <v>4600</v>
      </c>
    </row>
    <row r="41" spans="3:8" ht="15" thickTop="1" thickBot="1" x14ac:dyDescent="0.25">
      <c r="C41" s="67" t="s">
        <v>140</v>
      </c>
      <c r="D41" s="61">
        <v>10630</v>
      </c>
    </row>
    <row r="42" spans="3:8" ht="16.5" thickTop="1" thickBot="1" x14ac:dyDescent="0.25">
      <c r="C42" s="67" t="s">
        <v>141</v>
      </c>
      <c r="D42" s="82">
        <v>0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61">
        <v>0</v>
      </c>
    </row>
    <row r="46" spans="3:8" ht="15" thickTop="1" thickBot="1" x14ac:dyDescent="0.25">
      <c r="C46" s="67" t="s">
        <v>145</v>
      </c>
      <c r="D46" s="61">
        <v>165.27</v>
      </c>
    </row>
    <row r="47" spans="3:8" ht="15" thickTop="1" thickBot="1" x14ac:dyDescent="0.25">
      <c r="C47" s="67" t="s">
        <v>146</v>
      </c>
      <c r="D47" s="61">
        <v>956.7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183</v>
      </c>
      <c r="D49" s="61">
        <v>60</v>
      </c>
    </row>
    <row r="50" spans="3:8" ht="15" thickTop="1" thickBot="1" x14ac:dyDescent="0.25">
      <c r="C50" s="67" t="s">
        <v>74</v>
      </c>
      <c r="D50" s="61">
        <v>358702</v>
      </c>
    </row>
    <row r="51" spans="3:8" ht="15" thickTop="1" thickBot="1" x14ac:dyDescent="0.25">
      <c r="C51" s="67" t="s">
        <v>148</v>
      </c>
      <c r="D51" s="61">
        <v>16412</v>
      </c>
    </row>
    <row r="52" spans="3:8" ht="15" thickTop="1" thickBot="1" x14ac:dyDescent="0.25">
      <c r="C52" s="67" t="s">
        <v>149</v>
      </c>
      <c r="D52" s="61">
        <v>0</v>
      </c>
    </row>
    <row r="53" spans="3:8" ht="15" thickTop="1" thickBot="1" x14ac:dyDescent="0.25">
      <c r="C53" s="67" t="s">
        <v>150</v>
      </c>
      <c r="D53" s="61">
        <v>0</v>
      </c>
    </row>
    <row r="54" spans="3:8" ht="15" thickTop="1" thickBot="1" x14ac:dyDescent="0.25">
      <c r="C54" s="67" t="s">
        <v>151</v>
      </c>
      <c r="D54" s="61">
        <v>0</v>
      </c>
    </row>
    <row r="55" spans="3:8" ht="15" thickTop="1" thickBot="1" x14ac:dyDescent="0.25">
      <c r="C55" s="67" t="s">
        <v>152</v>
      </c>
      <c r="D55" s="61">
        <v>-0.08</v>
      </c>
    </row>
    <row r="56" spans="3:8" ht="15" thickTop="1" thickBot="1" x14ac:dyDescent="0.25">
      <c r="C56" s="83" t="s">
        <v>153</v>
      </c>
      <c r="D56" s="84">
        <v>375114</v>
      </c>
    </row>
    <row r="57" spans="3:8" ht="25.5" customHeight="1" thickTop="1" thickBot="1" x14ac:dyDescent="0.25">
      <c r="C57" s="83" t="s">
        <v>154</v>
      </c>
      <c r="D57" s="202" t="s">
        <v>184</v>
      </c>
      <c r="E57" s="203"/>
      <c r="F57" s="203"/>
      <c r="G57" s="203"/>
      <c r="H57" s="203"/>
    </row>
    <row r="58" spans="3:8" ht="15.75" thickTop="1" x14ac:dyDescent="0.2">
      <c r="C58" s="85"/>
      <c r="D58" s="200"/>
    </row>
    <row r="59" spans="3:8" ht="14.25" thickBot="1" x14ac:dyDescent="0.25">
      <c r="C59" s="86" t="s">
        <v>156</v>
      </c>
      <c r="D59" s="201"/>
    </row>
    <row r="60" spans="3:8" ht="14.25" x14ac:dyDescent="0.2">
      <c r="C60" s="41"/>
    </row>
  </sheetData>
  <mergeCells count="13">
    <mergeCell ref="D58:D59"/>
    <mergeCell ref="C20:I20"/>
    <mergeCell ref="I21:I31"/>
    <mergeCell ref="C33:H33"/>
    <mergeCell ref="C34:E34"/>
    <mergeCell ref="F34:H34"/>
    <mergeCell ref="D57:H57"/>
    <mergeCell ref="C7:I7"/>
    <mergeCell ref="F15:F16"/>
    <mergeCell ref="G15:G16"/>
    <mergeCell ref="D17:D18"/>
    <mergeCell ref="F17:F18"/>
    <mergeCell ref="G17:G18"/>
  </mergeCells>
  <pageMargins left="0" right="0" top="0.75" bottom="0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"/>
  <sheetViews>
    <sheetView workbookViewId="0">
      <selection activeCell="A12" sqref="A12"/>
    </sheetView>
  </sheetViews>
  <sheetFormatPr defaultRowHeight="12.75" x14ac:dyDescent="0.2"/>
  <cols>
    <col min="1" max="1" width="16" customWidth="1"/>
    <col min="2" max="2" width="22" customWidth="1"/>
    <col min="3" max="3" width="34.1640625" customWidth="1"/>
    <col min="4" max="4" width="31.1640625" customWidth="1"/>
    <col min="5" max="5" width="28.6640625" customWidth="1"/>
    <col min="6" max="6" width="22.1640625" customWidth="1"/>
    <col min="7" max="7" width="35.83203125" customWidth="1"/>
  </cols>
  <sheetData>
    <row r="1" spans="1:7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1:7" ht="13.5" customHeight="1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4">
        <v>44550</v>
      </c>
      <c r="G2" s="5">
        <v>44565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D6F5-DE46-4EA4-92D0-6E17543C3D28}">
  <dimension ref="C7:I60"/>
  <sheetViews>
    <sheetView topLeftCell="A4" workbookViewId="0">
      <selection sqref="A1:XFD1048576"/>
    </sheetView>
  </sheetViews>
  <sheetFormatPr defaultRowHeight="12.75" x14ac:dyDescent="0.2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20" customWidth="1"/>
    <col min="8" max="8" width="15.33203125" bestFit="1" customWidth="1"/>
    <col min="9" max="9" width="11.33203125" bestFit="1" customWidth="1"/>
  </cols>
  <sheetData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41.2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 x14ac:dyDescent="0.25">
      <c r="C10" s="102" t="s">
        <v>185</v>
      </c>
      <c r="D10" s="48" t="s">
        <v>102</v>
      </c>
      <c r="E10" s="87">
        <v>1432199003027</v>
      </c>
      <c r="F10" s="48" t="s">
        <v>161</v>
      </c>
      <c r="G10" s="49">
        <v>44659.513888888891</v>
      </c>
      <c r="H10" s="50">
        <v>44696</v>
      </c>
      <c r="I10" s="51">
        <v>44711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58" t="s">
        <v>186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 x14ac:dyDescent="0.25">
      <c r="C14" s="55" t="s">
        <v>187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44566</v>
      </c>
      <c r="E22" s="60">
        <v>24104</v>
      </c>
      <c r="F22" s="60">
        <v>0</v>
      </c>
      <c r="G22" s="60">
        <v>0.69</v>
      </c>
      <c r="H22" s="61">
        <v>0.98</v>
      </c>
      <c r="I22" s="191"/>
    </row>
    <row r="23" spans="3:9" ht="15" thickTop="1" thickBot="1" x14ac:dyDescent="0.25">
      <c r="C23" s="67" t="s">
        <v>121</v>
      </c>
      <c r="D23" s="68">
        <v>44565</v>
      </c>
      <c r="E23" s="60">
        <v>23040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1064</v>
      </c>
      <c r="F24" s="69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1325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1200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76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 x14ac:dyDescent="0.25">
      <c r="C37" s="77" t="s">
        <v>136</v>
      </c>
      <c r="D37" s="101">
        <v>220</v>
      </c>
      <c r="E37" s="101">
        <v>0</v>
      </c>
      <c r="F37" s="101">
        <v>1150</v>
      </c>
      <c r="G37" s="78">
        <v>8.9</v>
      </c>
      <c r="H37" s="79">
        <v>10235</v>
      </c>
    </row>
    <row r="38" spans="3:8" ht="15.75" thickBot="1" x14ac:dyDescent="0.25">
      <c r="C38" s="52"/>
    </row>
    <row r="39" spans="3:8" ht="14.25" thickBot="1" x14ac:dyDescent="0.25">
      <c r="C39" s="80" t="s">
        <v>137</v>
      </c>
      <c r="D39" s="81" t="s">
        <v>138</v>
      </c>
    </row>
    <row r="40" spans="3:8" ht="16.5" thickTop="1" thickBot="1" x14ac:dyDescent="0.25">
      <c r="C40" s="67" t="s">
        <v>139</v>
      </c>
      <c r="D40" s="82">
        <v>0</v>
      </c>
    </row>
    <row r="41" spans="3:8" ht="15" thickTop="1" thickBot="1" x14ac:dyDescent="0.25">
      <c r="C41" s="67" t="s">
        <v>140</v>
      </c>
      <c r="D41" s="61">
        <v>50530</v>
      </c>
    </row>
    <row r="42" spans="3:8" ht="16.5" thickTop="1" thickBot="1" x14ac:dyDescent="0.25">
      <c r="C42" s="67" t="s">
        <v>141</v>
      </c>
      <c r="D42" s="82">
        <v>0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61">
        <v>0</v>
      </c>
    </row>
    <row r="46" spans="3:8" ht="15" thickTop="1" thickBot="1" x14ac:dyDescent="0.25">
      <c r="C46" s="67" t="s">
        <v>145</v>
      </c>
      <c r="D46" s="61">
        <v>0</v>
      </c>
    </row>
    <row r="47" spans="3:8" ht="15" thickTop="1" thickBot="1" x14ac:dyDescent="0.25">
      <c r="C47" s="67" t="s">
        <v>146</v>
      </c>
      <c r="D47" s="61">
        <v>1072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183</v>
      </c>
      <c r="D49" s="61">
        <v>0</v>
      </c>
    </row>
    <row r="50" spans="3:8" ht="15" thickTop="1" thickBot="1" x14ac:dyDescent="0.25">
      <c r="C50" s="67" t="s">
        <v>74</v>
      </c>
      <c r="D50" s="61">
        <v>0</v>
      </c>
    </row>
    <row r="51" spans="3:8" ht="15" thickTop="1" thickBot="1" x14ac:dyDescent="0.25">
      <c r="C51" s="67" t="s">
        <v>148</v>
      </c>
      <c r="D51" s="61">
        <v>0</v>
      </c>
    </row>
    <row r="52" spans="3:8" ht="15" thickTop="1" thickBot="1" x14ac:dyDescent="0.25">
      <c r="C52" s="67" t="s">
        <v>149</v>
      </c>
      <c r="D52" s="61">
        <v>0</v>
      </c>
    </row>
    <row r="53" spans="3:8" ht="15" thickTop="1" thickBot="1" x14ac:dyDescent="0.25">
      <c r="C53" s="67" t="s">
        <v>150</v>
      </c>
      <c r="D53" s="61">
        <v>0</v>
      </c>
    </row>
    <row r="54" spans="3:8" ht="15" thickTop="1" thickBot="1" x14ac:dyDescent="0.25">
      <c r="C54" s="67" t="s">
        <v>151</v>
      </c>
      <c r="D54" s="61">
        <v>0</v>
      </c>
    </row>
    <row r="55" spans="3:8" ht="15" thickTop="1" thickBot="1" x14ac:dyDescent="0.25">
      <c r="C55" s="67" t="s">
        <v>152</v>
      </c>
      <c r="D55" s="61">
        <v>-0.08</v>
      </c>
    </row>
    <row r="56" spans="3:8" ht="15" thickTop="1" thickBot="1" x14ac:dyDescent="0.25">
      <c r="C56" s="83" t="s">
        <v>153</v>
      </c>
      <c r="D56" s="84">
        <v>51602</v>
      </c>
    </row>
    <row r="57" spans="3:8" ht="25.5" customHeight="1" thickTop="1" thickBot="1" x14ac:dyDescent="0.25">
      <c r="C57" s="83" t="s">
        <v>154</v>
      </c>
      <c r="D57" s="211" t="s">
        <v>188</v>
      </c>
      <c r="E57" s="212"/>
      <c r="F57" s="212"/>
      <c r="G57" s="212"/>
      <c r="H57" s="212"/>
    </row>
    <row r="58" spans="3:8" ht="15.75" thickTop="1" x14ac:dyDescent="0.2">
      <c r="C58" s="85"/>
      <c r="D58" s="200"/>
    </row>
    <row r="59" spans="3:8" ht="14.25" thickBot="1" x14ac:dyDescent="0.25">
      <c r="C59" s="86" t="s">
        <v>156</v>
      </c>
      <c r="D59" s="201"/>
    </row>
    <row r="60" spans="3:8" ht="14.25" x14ac:dyDescent="0.2">
      <c r="C60" s="41"/>
    </row>
  </sheetData>
  <mergeCells count="13">
    <mergeCell ref="D58:D59"/>
    <mergeCell ref="C20:I20"/>
    <mergeCell ref="I21:I31"/>
    <mergeCell ref="C33:H33"/>
    <mergeCell ref="C34:E34"/>
    <mergeCell ref="F34:H34"/>
    <mergeCell ref="D57:H57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6665A-4720-40EA-8DDC-2794153EC927}">
  <sheetPr>
    <pageSetUpPr fitToPage="1"/>
  </sheetPr>
  <dimension ref="C1:I60"/>
  <sheetViews>
    <sheetView topLeftCell="A58" zoomScaleNormal="100" workbookViewId="0">
      <selection sqref="A1:XFD1048576"/>
    </sheetView>
  </sheetViews>
  <sheetFormatPr defaultColWidth="16.33203125" defaultRowHeight="12.75" x14ac:dyDescent="0.2"/>
  <cols>
    <col min="3" max="3" width="74.33203125" bestFit="1" customWidth="1"/>
    <col min="4" max="4" width="17" bestFit="1" customWidth="1"/>
    <col min="5" max="5" width="16.5" bestFit="1" customWidth="1"/>
    <col min="6" max="6" width="41.1640625" bestFit="1" customWidth="1"/>
    <col min="7" max="7" width="17.5" bestFit="1" customWidth="1"/>
    <col min="8" max="8" width="16.5" bestFit="1" customWidth="1"/>
    <col min="9" max="9" width="15.1640625" bestFit="1" customWidth="1"/>
  </cols>
  <sheetData>
    <row r="1" spans="3:9" ht="11.25" customHeight="1" x14ac:dyDescent="0.2"/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27.7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14.25" thickTop="1" thickBot="1" x14ac:dyDescent="0.25">
      <c r="C10" s="102" t="s">
        <v>91</v>
      </c>
      <c r="D10" s="48" t="s">
        <v>102</v>
      </c>
      <c r="E10" s="87">
        <v>1432199003693</v>
      </c>
      <c r="F10" s="48" t="s">
        <v>189</v>
      </c>
      <c r="G10" s="49">
        <v>44713.232638888891</v>
      </c>
      <c r="H10" s="50">
        <v>44727</v>
      </c>
      <c r="I10" s="51">
        <v>44742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31.5" thickTop="1" thickBot="1" x14ac:dyDescent="0.25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44713</v>
      </c>
      <c r="E22" s="60">
        <v>987</v>
      </c>
      <c r="F22" s="60">
        <v>0</v>
      </c>
      <c r="G22" s="60">
        <v>0.67</v>
      </c>
      <c r="H22" s="61">
        <v>0.97</v>
      </c>
      <c r="I22" s="191"/>
    </row>
    <row r="23" spans="3:9" ht="15" thickTop="1" thickBot="1" x14ac:dyDescent="0.25">
      <c r="C23" s="67" t="s">
        <v>121</v>
      </c>
      <c r="D23" s="68">
        <v>44682</v>
      </c>
      <c r="E23" s="60">
        <v>881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80</v>
      </c>
      <c r="F24" s="69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1460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1590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67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 x14ac:dyDescent="0.25">
      <c r="C37" s="71" t="s">
        <v>136</v>
      </c>
      <c r="D37" s="101">
        <v>220</v>
      </c>
      <c r="E37" s="101">
        <v>0</v>
      </c>
      <c r="F37" s="101">
        <v>1540</v>
      </c>
      <c r="G37" s="78">
        <v>8.9</v>
      </c>
      <c r="H37" s="79">
        <f>+F37*G37</f>
        <v>13706</v>
      </c>
    </row>
    <row r="38" spans="3:8" ht="15.75" thickBot="1" x14ac:dyDescent="0.25">
      <c r="C38" s="52"/>
    </row>
    <row r="39" spans="3:8" ht="14.25" thickBot="1" x14ac:dyDescent="0.25">
      <c r="C39" s="80" t="s">
        <v>137</v>
      </c>
      <c r="D39" s="81" t="s">
        <v>138</v>
      </c>
    </row>
    <row r="40" spans="3:8" ht="16.5" thickTop="1" thickBot="1" x14ac:dyDescent="0.25">
      <c r="C40" s="67" t="s">
        <v>139</v>
      </c>
      <c r="D40" s="82">
        <v>4600</v>
      </c>
    </row>
    <row r="41" spans="3:8" ht="15" thickTop="1" thickBot="1" x14ac:dyDescent="0.25">
      <c r="C41" s="67" t="s">
        <v>140</v>
      </c>
      <c r="D41" s="61">
        <f>+H37+H36</f>
        <v>14101</v>
      </c>
    </row>
    <row r="42" spans="3:8" ht="16.5" thickTop="1" thickBot="1" x14ac:dyDescent="0.25">
      <c r="C42" s="67" t="s">
        <v>141</v>
      </c>
      <c r="D42" s="82">
        <v>0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61">
        <v>0</v>
      </c>
    </row>
    <row r="46" spans="3:8" ht="15" thickTop="1" thickBot="1" x14ac:dyDescent="0.25">
      <c r="C46" s="67" t="s">
        <v>145</v>
      </c>
      <c r="D46" s="61">
        <v>5.41</v>
      </c>
    </row>
    <row r="47" spans="3:8" ht="15" thickTop="1" thickBot="1" x14ac:dyDescent="0.25">
      <c r="C47" s="67" t="s">
        <v>146</v>
      </c>
      <c r="D47" s="61">
        <f>+D41*0.09</f>
        <v>1269.0899999999999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183</v>
      </c>
      <c r="D49" s="61">
        <v>0</v>
      </c>
    </row>
    <row r="50" spans="3:8" ht="15" thickTop="1" thickBot="1" x14ac:dyDescent="0.25">
      <c r="C50" s="67" t="s">
        <v>74</v>
      </c>
      <c r="D50" s="61">
        <v>358702</v>
      </c>
    </row>
    <row r="51" spans="3:8" ht="15" thickTop="1" thickBot="1" x14ac:dyDescent="0.25">
      <c r="C51" s="67" t="s">
        <v>148</v>
      </c>
      <c r="D51" s="61">
        <f>SUM(D40:D50)</f>
        <v>378677.5</v>
      </c>
    </row>
    <row r="52" spans="3:8" ht="15" thickTop="1" thickBot="1" x14ac:dyDescent="0.25">
      <c r="C52" s="67" t="s">
        <v>149</v>
      </c>
      <c r="D52" s="61">
        <v>0</v>
      </c>
    </row>
    <row r="53" spans="3:8" ht="15" thickTop="1" thickBot="1" x14ac:dyDescent="0.25">
      <c r="C53" s="67" t="s">
        <v>150</v>
      </c>
      <c r="D53" s="61">
        <v>-2600</v>
      </c>
    </row>
    <row r="54" spans="3:8" ht="15" thickTop="1" thickBot="1" x14ac:dyDescent="0.25">
      <c r="C54" s="67" t="s">
        <v>151</v>
      </c>
      <c r="D54" s="61">
        <v>0</v>
      </c>
    </row>
    <row r="55" spans="3:8" ht="15" thickTop="1" thickBot="1" x14ac:dyDescent="0.25">
      <c r="C55" s="67" t="s">
        <v>152</v>
      </c>
      <c r="D55" s="61">
        <v>0.5</v>
      </c>
    </row>
    <row r="56" spans="3:8" ht="15" thickTop="1" thickBot="1" x14ac:dyDescent="0.25">
      <c r="C56" s="83" t="s">
        <v>153</v>
      </c>
      <c r="D56" s="84">
        <f>SUM(D51:D55)</f>
        <v>376078</v>
      </c>
    </row>
    <row r="57" spans="3:8" ht="25.5" customHeight="1" thickTop="1" thickBot="1" x14ac:dyDescent="0.25">
      <c r="C57" s="83" t="s">
        <v>154</v>
      </c>
      <c r="D57" s="202" t="s">
        <v>190</v>
      </c>
      <c r="E57" s="203"/>
      <c r="F57" s="203"/>
      <c r="G57" s="203"/>
      <c r="H57" s="203"/>
    </row>
    <row r="58" spans="3:8" ht="15.75" thickTop="1" x14ac:dyDescent="0.2">
      <c r="C58" s="85"/>
      <c r="D58" s="200"/>
    </row>
    <row r="59" spans="3:8" ht="14.25" thickBot="1" x14ac:dyDescent="0.25">
      <c r="C59" s="86" t="s">
        <v>156</v>
      </c>
      <c r="D59" s="201"/>
    </row>
    <row r="60" spans="3:8" ht="14.25" x14ac:dyDescent="0.2">
      <c r="C60" s="41"/>
    </row>
  </sheetData>
  <mergeCells count="13">
    <mergeCell ref="C7:I7"/>
    <mergeCell ref="F15:F16"/>
    <mergeCell ref="G15:G16"/>
    <mergeCell ref="D17:D18"/>
    <mergeCell ref="F17:F18"/>
    <mergeCell ref="G17:G18"/>
    <mergeCell ref="D58:D59"/>
    <mergeCell ref="C20:I20"/>
    <mergeCell ref="I21:I31"/>
    <mergeCell ref="C33:H33"/>
    <mergeCell ref="C34:E34"/>
    <mergeCell ref="F34:H34"/>
    <mergeCell ref="D57:H57"/>
  </mergeCells>
  <pageMargins left="0" right="0" top="0" bottom="0" header="0.31496062992125984" footer="0.31496062992125984"/>
  <pageSetup scale="5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2B6C-6506-4661-BB16-046DF7DC5BD7}">
  <sheetPr>
    <pageSetUpPr fitToPage="1"/>
  </sheetPr>
  <dimension ref="C1:I62"/>
  <sheetViews>
    <sheetView view="pageBreakPreview" zoomScale="60" zoomScaleNormal="100" workbookViewId="0">
      <selection activeCell="C13" sqref="C13:C19"/>
    </sheetView>
  </sheetViews>
  <sheetFormatPr defaultColWidth="16.33203125" defaultRowHeight="12.75" x14ac:dyDescent="0.2"/>
  <cols>
    <col min="3" max="3" width="89.6640625" customWidth="1"/>
    <col min="4" max="4" width="25.5" bestFit="1" customWidth="1"/>
    <col min="5" max="5" width="36.33203125" bestFit="1" customWidth="1"/>
    <col min="6" max="6" width="63.33203125" customWidth="1"/>
    <col min="7" max="7" width="38.1640625" bestFit="1" customWidth="1"/>
    <col min="8" max="8" width="39.6640625" customWidth="1"/>
    <col min="9" max="9" width="34.5" bestFit="1" customWidth="1"/>
  </cols>
  <sheetData>
    <row r="1" spans="3:9" ht="11.25" customHeight="1" x14ac:dyDescent="0.2"/>
    <row r="8" spans="3:9" ht="26.25" x14ac:dyDescent="0.2">
      <c r="C8" s="213" t="s">
        <v>73</v>
      </c>
      <c r="D8" s="213"/>
      <c r="E8" s="213"/>
      <c r="F8" s="213"/>
      <c r="G8" s="213"/>
      <c r="H8" s="213"/>
      <c r="I8" s="213"/>
    </row>
    <row r="9" spans="3:9" x14ac:dyDescent="0.2">
      <c r="C9" s="42"/>
    </row>
    <row r="10" spans="3:9" ht="40.5" x14ac:dyDescent="0.2">
      <c r="C10" s="103" t="s">
        <v>95</v>
      </c>
      <c r="D10" s="103" t="s">
        <v>96</v>
      </c>
      <c r="E10" s="103" t="s">
        <v>97</v>
      </c>
      <c r="F10" s="103" t="s">
        <v>98</v>
      </c>
      <c r="G10" s="103" t="s">
        <v>99</v>
      </c>
      <c r="H10" s="123" t="s">
        <v>100</v>
      </c>
      <c r="I10" s="103" t="s">
        <v>101</v>
      </c>
    </row>
    <row r="11" spans="3:9" ht="51" x14ac:dyDescent="0.2">
      <c r="C11" s="107" t="s">
        <v>191</v>
      </c>
      <c r="D11" s="113" t="s">
        <v>192</v>
      </c>
      <c r="E11" s="114">
        <v>1432199003703</v>
      </c>
      <c r="F11" s="113" t="s">
        <v>189</v>
      </c>
      <c r="G11" s="115">
        <v>44714.2</v>
      </c>
      <c r="H11" s="116">
        <v>44727</v>
      </c>
      <c r="I11" s="117">
        <v>44742</v>
      </c>
    </row>
    <row r="12" spans="3:9" ht="26.25" x14ac:dyDescent="0.2">
      <c r="C12" s="118"/>
      <c r="D12" s="119"/>
      <c r="E12" s="119"/>
      <c r="F12" s="119"/>
      <c r="G12" s="119"/>
      <c r="H12" s="120"/>
      <c r="I12" s="120"/>
    </row>
    <row r="13" spans="3:9" ht="45.75" customHeight="1" x14ac:dyDescent="0.2">
      <c r="C13" s="215" t="s">
        <v>193</v>
      </c>
      <c r="D13" s="113" t="s">
        <v>105</v>
      </c>
      <c r="E13" s="113" t="s">
        <v>194</v>
      </c>
      <c r="F13" s="113" t="s">
        <v>107</v>
      </c>
      <c r="G13" s="113">
        <v>0</v>
      </c>
      <c r="H13" s="120"/>
      <c r="I13" s="120"/>
    </row>
    <row r="14" spans="3:9" ht="76.5" x14ac:dyDescent="0.2">
      <c r="C14" s="215"/>
      <c r="D14" s="113" t="s">
        <v>108</v>
      </c>
      <c r="E14" s="113">
        <v>135</v>
      </c>
      <c r="F14" s="113" t="s">
        <v>109</v>
      </c>
      <c r="G14" s="113">
        <v>0</v>
      </c>
      <c r="H14" s="120"/>
      <c r="I14" s="120"/>
    </row>
    <row r="15" spans="3:9" ht="51" x14ac:dyDescent="0.2">
      <c r="C15" s="215"/>
      <c r="D15" s="113" t="s">
        <v>110</v>
      </c>
      <c r="E15" s="113">
        <v>115</v>
      </c>
      <c r="F15" s="113" t="s">
        <v>111</v>
      </c>
      <c r="G15" s="113">
        <v>0</v>
      </c>
      <c r="H15" s="120"/>
      <c r="I15" s="120"/>
    </row>
    <row r="16" spans="3:9" ht="76.5" x14ac:dyDescent="0.2">
      <c r="C16" s="215"/>
      <c r="D16" s="113" t="s">
        <v>112</v>
      </c>
      <c r="E16" s="113">
        <v>18</v>
      </c>
      <c r="F16" s="214" t="s">
        <v>113</v>
      </c>
      <c r="G16" s="215">
        <v>0</v>
      </c>
      <c r="H16" s="120"/>
      <c r="I16" s="120"/>
    </row>
    <row r="17" spans="3:9" ht="76.5" x14ac:dyDescent="0.2">
      <c r="C17" s="215"/>
      <c r="D17" s="113" t="s">
        <v>114</v>
      </c>
      <c r="E17" s="113">
        <v>0</v>
      </c>
      <c r="F17" s="214"/>
      <c r="G17" s="215"/>
      <c r="H17" s="120"/>
      <c r="I17" s="120"/>
    </row>
    <row r="18" spans="3:9" ht="26.25" x14ac:dyDescent="0.2">
      <c r="C18" s="215"/>
      <c r="D18" s="215" t="s">
        <v>115</v>
      </c>
      <c r="E18" s="121" t="s">
        <v>163</v>
      </c>
      <c r="F18" s="215" t="s">
        <v>118</v>
      </c>
      <c r="G18" s="215">
        <v>0</v>
      </c>
      <c r="H18" s="120"/>
      <c r="I18" s="120"/>
    </row>
    <row r="19" spans="3:9" ht="26.25" x14ac:dyDescent="0.2">
      <c r="C19" s="215"/>
      <c r="D19" s="215"/>
      <c r="E19" s="122" t="s">
        <v>117</v>
      </c>
      <c r="F19" s="215"/>
      <c r="G19" s="215"/>
      <c r="H19" s="120"/>
      <c r="I19" s="120"/>
    </row>
    <row r="20" spans="3:9" s="105" customFormat="1" ht="39.950000000000003" customHeight="1" x14ac:dyDescent="0.2">
      <c r="C20" s="104"/>
    </row>
    <row r="21" spans="3:9" s="105" customFormat="1" ht="39.950000000000003" customHeight="1" x14ac:dyDescent="0.2">
      <c r="C21" s="220" t="s">
        <v>119</v>
      </c>
      <c r="D21" s="220"/>
      <c r="E21" s="220"/>
      <c r="F21" s="220"/>
      <c r="G21" s="220"/>
      <c r="H21" s="220"/>
      <c r="I21" s="220"/>
    </row>
    <row r="22" spans="3:9" s="105" customFormat="1" ht="39.950000000000003" customHeight="1" x14ac:dyDescent="0.2">
      <c r="C22" s="106" t="s">
        <v>78</v>
      </c>
      <c r="D22" s="106" t="s">
        <v>79</v>
      </c>
      <c r="E22" s="106" t="s">
        <v>80</v>
      </c>
      <c r="F22" s="106" t="s">
        <v>81</v>
      </c>
      <c r="G22" s="106" t="s">
        <v>82</v>
      </c>
      <c r="H22" s="106" t="s">
        <v>83</v>
      </c>
      <c r="I22" s="221"/>
    </row>
    <row r="23" spans="3:9" s="105" customFormat="1" ht="39.950000000000003" customHeight="1" x14ac:dyDescent="0.2">
      <c r="C23" s="107" t="s">
        <v>120</v>
      </c>
      <c r="D23" s="108">
        <v>44713</v>
      </c>
      <c r="E23" s="107">
        <v>29.164999999999999</v>
      </c>
      <c r="F23" s="107">
        <v>60.152999999999999</v>
      </c>
      <c r="G23" s="107">
        <v>2.4E-2</v>
      </c>
      <c r="H23" s="107">
        <v>0.44</v>
      </c>
      <c r="I23" s="221"/>
    </row>
    <row r="24" spans="3:9" s="105" customFormat="1" ht="39.950000000000003" customHeight="1" x14ac:dyDescent="0.2">
      <c r="C24" s="107" t="s">
        <v>121</v>
      </c>
      <c r="D24" s="108">
        <v>44682</v>
      </c>
      <c r="E24" s="107">
        <v>26.617000000000001</v>
      </c>
      <c r="F24" s="107">
        <v>54.38</v>
      </c>
      <c r="G24" s="109"/>
      <c r="H24" s="109"/>
      <c r="I24" s="221"/>
    </row>
    <row r="25" spans="3:9" s="105" customFormat="1" ht="39.950000000000003" customHeight="1" x14ac:dyDescent="0.2">
      <c r="C25" s="107" t="s">
        <v>122</v>
      </c>
      <c r="D25" s="109"/>
      <c r="E25" s="107">
        <v>2.548</v>
      </c>
      <c r="F25" s="107">
        <v>5.77</v>
      </c>
      <c r="G25" s="109"/>
      <c r="H25" s="109"/>
      <c r="I25" s="221"/>
    </row>
    <row r="26" spans="3:9" s="105" customFormat="1" ht="39.950000000000003" customHeight="1" x14ac:dyDescent="0.2">
      <c r="C26" s="107" t="s">
        <v>123</v>
      </c>
      <c r="D26" s="109"/>
      <c r="E26" s="107">
        <v>750</v>
      </c>
      <c r="F26" s="107">
        <v>750</v>
      </c>
      <c r="G26" s="109"/>
      <c r="H26" s="109"/>
      <c r="I26" s="221"/>
    </row>
    <row r="27" spans="3:9" s="105" customFormat="1" ht="39.950000000000003" customHeight="1" x14ac:dyDescent="0.2">
      <c r="C27" s="107" t="s">
        <v>124</v>
      </c>
      <c r="D27" s="109"/>
      <c r="E27" s="107">
        <v>100</v>
      </c>
      <c r="F27" s="109"/>
      <c r="G27" s="109"/>
      <c r="H27" s="109"/>
      <c r="I27" s="221"/>
    </row>
    <row r="28" spans="3:9" s="105" customFormat="1" ht="39.950000000000003" customHeight="1" x14ac:dyDescent="0.2">
      <c r="C28" s="107" t="s">
        <v>125</v>
      </c>
      <c r="D28" s="109"/>
      <c r="E28" s="107">
        <v>0</v>
      </c>
      <c r="F28" s="109"/>
      <c r="G28" s="109"/>
      <c r="H28" s="109"/>
      <c r="I28" s="221"/>
    </row>
    <row r="29" spans="3:9" s="105" customFormat="1" ht="39.950000000000003" customHeight="1" x14ac:dyDescent="0.2">
      <c r="C29" s="107" t="s">
        <v>126</v>
      </c>
      <c r="D29" s="109"/>
      <c r="E29" s="107">
        <v>0</v>
      </c>
      <c r="F29" s="109"/>
      <c r="G29" s="109"/>
      <c r="H29" s="109"/>
      <c r="I29" s="221"/>
    </row>
    <row r="30" spans="3:9" s="105" customFormat="1" ht="39.950000000000003" customHeight="1" x14ac:dyDescent="0.2">
      <c r="C30" s="107" t="s">
        <v>127</v>
      </c>
      <c r="D30" s="109"/>
      <c r="E30" s="107">
        <v>0</v>
      </c>
      <c r="F30" s="109"/>
      <c r="G30" s="109"/>
      <c r="H30" s="109"/>
      <c r="I30" s="221"/>
    </row>
    <row r="31" spans="3:9" s="105" customFormat="1" ht="39.950000000000003" customHeight="1" x14ac:dyDescent="0.2">
      <c r="C31" s="107" t="s">
        <v>128</v>
      </c>
      <c r="D31" s="109"/>
      <c r="E31" s="107">
        <v>0</v>
      </c>
      <c r="F31" s="109"/>
      <c r="G31" s="109"/>
      <c r="H31" s="109"/>
      <c r="I31" s="221"/>
    </row>
    <row r="32" spans="3:9" s="105" customFormat="1" ht="39.950000000000003" customHeight="1" x14ac:dyDescent="0.2">
      <c r="C32" s="107" t="s">
        <v>129</v>
      </c>
      <c r="D32" s="109"/>
      <c r="E32" s="107">
        <v>1911</v>
      </c>
      <c r="F32" s="107">
        <v>4329.75</v>
      </c>
      <c r="G32" s="109"/>
      <c r="H32" s="109"/>
      <c r="I32" s="221"/>
    </row>
    <row r="33" spans="3:8" s="105" customFormat="1" ht="39.950000000000003" customHeight="1" x14ac:dyDescent="0.2">
      <c r="C33" s="104"/>
    </row>
    <row r="34" spans="3:8" s="105" customFormat="1" ht="39.950000000000003" customHeight="1" x14ac:dyDescent="0.2">
      <c r="C34" s="220" t="s">
        <v>85</v>
      </c>
      <c r="D34" s="220"/>
      <c r="E34" s="220"/>
      <c r="F34" s="220"/>
      <c r="G34" s="220"/>
      <c r="H34" s="220"/>
    </row>
    <row r="35" spans="3:8" s="105" customFormat="1" ht="39.950000000000003" customHeight="1" x14ac:dyDescent="0.2">
      <c r="C35" s="220" t="s">
        <v>86</v>
      </c>
      <c r="D35" s="220"/>
      <c r="E35" s="220"/>
      <c r="F35" s="220" t="s">
        <v>87</v>
      </c>
      <c r="G35" s="220"/>
      <c r="H35" s="220"/>
    </row>
    <row r="36" spans="3:8" s="105" customFormat="1" ht="56.25" customHeight="1" x14ac:dyDescent="0.2">
      <c r="C36" s="107" t="s">
        <v>130</v>
      </c>
      <c r="D36" s="107" t="s">
        <v>131</v>
      </c>
      <c r="E36" s="107" t="s">
        <v>132</v>
      </c>
      <c r="F36" s="107" t="s">
        <v>133</v>
      </c>
      <c r="G36" s="110" t="s">
        <v>131</v>
      </c>
      <c r="H36" s="107" t="s">
        <v>134</v>
      </c>
    </row>
    <row r="37" spans="3:8" s="105" customFormat="1" ht="39.950000000000003" customHeight="1" x14ac:dyDescent="0.2">
      <c r="C37" s="107" t="s">
        <v>195</v>
      </c>
      <c r="D37" s="111">
        <v>265</v>
      </c>
      <c r="E37" s="111">
        <v>30475</v>
      </c>
      <c r="F37" s="111">
        <v>1911</v>
      </c>
      <c r="G37" s="110">
        <v>8.1999999999999993</v>
      </c>
      <c r="H37" s="107">
        <v>15670.2</v>
      </c>
    </row>
    <row r="38" spans="3:8" s="105" customFormat="1" ht="39.950000000000003" customHeight="1" x14ac:dyDescent="0.2">
      <c r="C38" s="107" t="s">
        <v>136</v>
      </c>
      <c r="D38" s="111">
        <v>0</v>
      </c>
      <c r="E38" s="111">
        <v>0</v>
      </c>
      <c r="F38" s="111">
        <v>0</v>
      </c>
      <c r="G38" s="110">
        <v>8.6</v>
      </c>
      <c r="H38" s="107">
        <v>0</v>
      </c>
    </row>
    <row r="39" spans="3:8" s="105" customFormat="1" ht="39.950000000000003" customHeight="1" x14ac:dyDescent="0.2">
      <c r="C39" s="104"/>
    </row>
    <row r="40" spans="3:8" s="105" customFormat="1" ht="26.25" x14ac:dyDescent="0.2">
      <c r="C40" s="107" t="s">
        <v>137</v>
      </c>
      <c r="D40" s="107" t="s">
        <v>138</v>
      </c>
    </row>
    <row r="41" spans="3:8" s="105" customFormat="1" ht="26.25" x14ac:dyDescent="0.2">
      <c r="C41" s="107" t="s">
        <v>139</v>
      </c>
      <c r="D41" s="107">
        <v>30475</v>
      </c>
    </row>
    <row r="42" spans="3:8" s="105" customFormat="1" ht="26.25" x14ac:dyDescent="0.2">
      <c r="C42" s="107" t="s">
        <v>140</v>
      </c>
      <c r="D42" s="107">
        <v>15670.2</v>
      </c>
    </row>
    <row r="43" spans="3:8" s="105" customFormat="1" ht="52.5" x14ac:dyDescent="0.2">
      <c r="C43" s="107" t="s">
        <v>196</v>
      </c>
      <c r="D43" s="107">
        <v>0</v>
      </c>
    </row>
    <row r="44" spans="3:8" s="105" customFormat="1" ht="26.25" x14ac:dyDescent="0.2">
      <c r="C44" s="107" t="s">
        <v>142</v>
      </c>
      <c r="D44" s="107">
        <v>0</v>
      </c>
    </row>
    <row r="45" spans="3:8" s="105" customFormat="1" ht="26.25" x14ac:dyDescent="0.2">
      <c r="C45" s="107" t="s">
        <v>143</v>
      </c>
      <c r="D45" s="107">
        <v>2637.18</v>
      </c>
    </row>
    <row r="46" spans="3:8" s="105" customFormat="1" ht="26.25" x14ac:dyDescent="0.2">
      <c r="C46" s="107" t="s">
        <v>144</v>
      </c>
      <c r="D46" s="107">
        <v>0</v>
      </c>
    </row>
    <row r="47" spans="3:8" s="105" customFormat="1" ht="26.25" x14ac:dyDescent="0.2">
      <c r="C47" s="107" t="s">
        <v>145</v>
      </c>
      <c r="D47" s="107">
        <v>585.23</v>
      </c>
    </row>
    <row r="48" spans="3:8" s="105" customFormat="1" ht="52.5" x14ac:dyDescent="0.2">
      <c r="C48" s="107" t="s">
        <v>197</v>
      </c>
      <c r="D48" s="107">
        <v>1410.32</v>
      </c>
    </row>
    <row r="49" spans="3:8" s="105" customFormat="1" ht="26.25" x14ac:dyDescent="0.2">
      <c r="C49" s="107" t="s">
        <v>147</v>
      </c>
      <c r="D49" s="107">
        <v>0</v>
      </c>
    </row>
    <row r="50" spans="3:8" s="105" customFormat="1" ht="26.25" x14ac:dyDescent="0.2">
      <c r="C50" s="107" t="s">
        <v>183</v>
      </c>
      <c r="D50" s="107">
        <v>0</v>
      </c>
    </row>
    <row r="51" spans="3:8" s="105" customFormat="1" ht="26.25" x14ac:dyDescent="0.2">
      <c r="C51" s="107" t="s">
        <v>74</v>
      </c>
      <c r="D51" s="107">
        <v>0</v>
      </c>
    </row>
    <row r="52" spans="3:8" s="105" customFormat="1" ht="26.25" x14ac:dyDescent="0.2">
      <c r="C52" s="107" t="s">
        <v>148</v>
      </c>
      <c r="D52" s="107">
        <v>50777.93</v>
      </c>
    </row>
    <row r="53" spans="3:8" s="105" customFormat="1" ht="26.25" x14ac:dyDescent="0.2">
      <c r="C53" s="107" t="s">
        <v>149</v>
      </c>
      <c r="D53" s="107">
        <v>0</v>
      </c>
    </row>
    <row r="54" spans="3:8" s="105" customFormat="1" ht="26.25" x14ac:dyDescent="0.2">
      <c r="C54" s="107" t="s">
        <v>150</v>
      </c>
      <c r="D54" s="107">
        <v>0</v>
      </c>
    </row>
    <row r="55" spans="3:8" s="105" customFormat="1" ht="26.25" x14ac:dyDescent="0.2">
      <c r="C55" s="107" t="s">
        <v>198</v>
      </c>
      <c r="D55" s="112">
        <v>-6136</v>
      </c>
    </row>
    <row r="56" spans="3:8" s="105" customFormat="1" ht="26.25" x14ac:dyDescent="0.2">
      <c r="C56" s="107" t="s">
        <v>151</v>
      </c>
      <c r="D56" s="107">
        <v>0</v>
      </c>
    </row>
    <row r="57" spans="3:8" s="105" customFormat="1" ht="26.25" x14ac:dyDescent="0.2">
      <c r="C57" s="107" t="s">
        <v>152</v>
      </c>
      <c r="D57" s="107">
        <v>7.0000000000000007E-2</v>
      </c>
    </row>
    <row r="58" spans="3:8" s="105" customFormat="1" ht="26.25" x14ac:dyDescent="0.2">
      <c r="C58" s="107" t="s">
        <v>153</v>
      </c>
      <c r="D58" s="107">
        <f>SUM(D52:D57)</f>
        <v>44642</v>
      </c>
    </row>
    <row r="59" spans="3:8" s="105" customFormat="1" ht="26.25" x14ac:dyDescent="0.2">
      <c r="C59" s="107" t="s">
        <v>154</v>
      </c>
      <c r="D59" s="222" t="s">
        <v>199</v>
      </c>
      <c r="E59" s="222"/>
      <c r="F59" s="222"/>
      <c r="G59" s="222"/>
      <c r="H59" s="222"/>
    </row>
    <row r="60" spans="3:8" s="105" customFormat="1" ht="39.950000000000003" customHeight="1" x14ac:dyDescent="0.2">
      <c r="C60" s="218" t="s">
        <v>156</v>
      </c>
      <c r="D60" s="216"/>
    </row>
    <row r="61" spans="3:8" s="105" customFormat="1" ht="39.950000000000003" customHeight="1" thickBot="1" x14ac:dyDescent="0.25">
      <c r="C61" s="219"/>
      <c r="D61" s="217"/>
    </row>
    <row r="62" spans="3:8" ht="14.25" x14ac:dyDescent="0.2">
      <c r="C62" s="41"/>
    </row>
  </sheetData>
  <mergeCells count="15">
    <mergeCell ref="D60:D61"/>
    <mergeCell ref="C13:C19"/>
    <mergeCell ref="C60:C61"/>
    <mergeCell ref="C21:I21"/>
    <mergeCell ref="I22:I32"/>
    <mergeCell ref="C34:H34"/>
    <mergeCell ref="C35:E35"/>
    <mergeCell ref="F35:H35"/>
    <mergeCell ref="D59:H59"/>
    <mergeCell ref="C8:I8"/>
    <mergeCell ref="F16:F17"/>
    <mergeCell ref="G16:G17"/>
    <mergeCell ref="D18:D19"/>
    <mergeCell ref="F18:F19"/>
    <mergeCell ref="G18:G19"/>
  </mergeCells>
  <pageMargins left="0" right="0" top="0" bottom="0" header="0.31496062992125984" footer="0.31496062992125984"/>
  <pageSetup scale="35" orientation="portrait" r:id="rId1"/>
  <ignoredErrors>
    <ignoredError sqref="D5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F843-36E3-4EC6-A8A6-5D5EDFB00C75}">
  <sheetPr>
    <pageSetUpPr fitToPage="1"/>
  </sheetPr>
  <dimension ref="C1:I68"/>
  <sheetViews>
    <sheetView view="pageBreakPreview" zoomScale="60" zoomScaleNormal="100" workbookViewId="0">
      <selection sqref="A1:XFD1048576"/>
    </sheetView>
  </sheetViews>
  <sheetFormatPr defaultColWidth="16.33203125" defaultRowHeight="12.75" x14ac:dyDescent="0.2"/>
  <cols>
    <col min="3" max="3" width="89.664062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34.5" bestFit="1" customWidth="1"/>
  </cols>
  <sheetData>
    <row r="1" spans="3:9" ht="11.25" customHeight="1" x14ac:dyDescent="0.2">
      <c r="C1" s="125"/>
      <c r="D1" s="126"/>
      <c r="E1" s="126"/>
      <c r="F1" s="126"/>
      <c r="G1" s="126"/>
      <c r="H1" s="126"/>
      <c r="I1" s="127"/>
    </row>
    <row r="2" spans="3:9" x14ac:dyDescent="0.2">
      <c r="C2" s="128"/>
      <c r="I2" s="129"/>
    </row>
    <row r="3" spans="3:9" x14ac:dyDescent="0.2">
      <c r="C3" s="128"/>
      <c r="I3" s="129"/>
    </row>
    <row r="4" spans="3:9" x14ac:dyDescent="0.2">
      <c r="C4" s="128"/>
      <c r="I4" s="129"/>
    </row>
    <row r="5" spans="3:9" x14ac:dyDescent="0.2">
      <c r="C5" s="128"/>
      <c r="I5" s="129"/>
    </row>
    <row r="6" spans="3:9" x14ac:dyDescent="0.2">
      <c r="C6" s="128"/>
      <c r="I6" s="129"/>
    </row>
    <row r="7" spans="3:9" x14ac:dyDescent="0.2">
      <c r="C7" s="128"/>
      <c r="I7" s="129"/>
    </row>
    <row r="8" spans="3:9" x14ac:dyDescent="0.2">
      <c r="C8" s="128"/>
      <c r="I8" s="129"/>
    </row>
    <row r="9" spans="3:9" x14ac:dyDescent="0.2">
      <c r="C9" s="128"/>
      <c r="I9" s="129"/>
    </row>
    <row r="10" spans="3:9" x14ac:dyDescent="0.2">
      <c r="C10" s="128"/>
      <c r="I10" s="129"/>
    </row>
    <row r="11" spans="3:9" x14ac:dyDescent="0.2">
      <c r="C11" s="128"/>
      <c r="I11" s="129"/>
    </row>
    <row r="12" spans="3:9" x14ac:dyDescent="0.2">
      <c r="C12" s="128"/>
      <c r="I12" s="129"/>
    </row>
    <row r="13" spans="3:9" x14ac:dyDescent="0.2">
      <c r="C13" s="128"/>
      <c r="I13" s="129"/>
    </row>
    <row r="14" spans="3:9" x14ac:dyDescent="0.2">
      <c r="C14" s="128"/>
      <c r="I14" s="129"/>
    </row>
    <row r="15" spans="3:9" x14ac:dyDescent="0.2">
      <c r="C15" s="128"/>
      <c r="I15" s="129"/>
    </row>
    <row r="16" spans="3:9" ht="26.25" x14ac:dyDescent="0.2">
      <c r="C16" s="239" t="s">
        <v>73</v>
      </c>
      <c r="D16" s="213"/>
      <c r="E16" s="213"/>
      <c r="F16" s="213"/>
      <c r="G16" s="213"/>
      <c r="H16" s="213"/>
      <c r="I16" s="240"/>
    </row>
    <row r="17" spans="3:9" ht="40.5" x14ac:dyDescent="0.2">
      <c r="C17" s="130" t="s">
        <v>95</v>
      </c>
      <c r="D17" s="103" t="s">
        <v>96</v>
      </c>
      <c r="E17" s="103" t="s">
        <v>97</v>
      </c>
      <c r="F17" s="103" t="s">
        <v>98</v>
      </c>
      <c r="G17" s="103" t="s">
        <v>99</v>
      </c>
      <c r="H17" s="123" t="s">
        <v>100</v>
      </c>
      <c r="I17" s="131" t="s">
        <v>101</v>
      </c>
    </row>
    <row r="18" spans="3:9" ht="51" customHeight="1" x14ac:dyDescent="0.2">
      <c r="C18" s="132" t="s">
        <v>200</v>
      </c>
      <c r="D18" s="113" t="s">
        <v>201</v>
      </c>
      <c r="E18" s="114">
        <v>1432101226020210</v>
      </c>
      <c r="F18" s="113" t="s">
        <v>202</v>
      </c>
      <c r="G18" s="115">
        <v>44714.132638888892</v>
      </c>
      <c r="H18" s="116">
        <v>44728</v>
      </c>
      <c r="I18" s="133">
        <v>44743</v>
      </c>
    </row>
    <row r="19" spans="3:9" ht="26.25" x14ac:dyDescent="0.2">
      <c r="C19" s="134"/>
      <c r="D19" s="119"/>
      <c r="E19" s="119"/>
      <c r="F19" s="119"/>
      <c r="G19" s="119"/>
      <c r="H19" s="120"/>
      <c r="I19" s="135"/>
    </row>
    <row r="20" spans="3:9" ht="45.75" customHeight="1" x14ac:dyDescent="0.2">
      <c r="C20" s="241" t="s">
        <v>203</v>
      </c>
      <c r="D20" s="113" t="s">
        <v>105</v>
      </c>
      <c r="E20" s="113" t="s">
        <v>204</v>
      </c>
      <c r="F20" s="113" t="s">
        <v>107</v>
      </c>
      <c r="G20" s="113">
        <v>0</v>
      </c>
      <c r="H20" s="120"/>
      <c r="I20" s="135"/>
    </row>
    <row r="21" spans="3:9" ht="51" x14ac:dyDescent="0.2">
      <c r="C21" s="241"/>
      <c r="D21" s="113" t="s">
        <v>108</v>
      </c>
      <c r="E21" s="113">
        <v>0</v>
      </c>
      <c r="F21" s="113" t="s">
        <v>109</v>
      </c>
      <c r="G21" s="113">
        <v>0</v>
      </c>
      <c r="H21" s="120"/>
      <c r="I21" s="135"/>
    </row>
    <row r="22" spans="3:9" ht="51" x14ac:dyDescent="0.2">
      <c r="C22" s="241"/>
      <c r="D22" s="113" t="s">
        <v>110</v>
      </c>
      <c r="E22" s="113">
        <v>0</v>
      </c>
      <c r="F22" s="113" t="s">
        <v>111</v>
      </c>
      <c r="G22" s="113">
        <v>0</v>
      </c>
      <c r="H22" s="120"/>
      <c r="I22" s="135"/>
    </row>
    <row r="23" spans="3:9" ht="76.5" x14ac:dyDescent="0.2">
      <c r="C23" s="241"/>
      <c r="D23" s="113" t="s">
        <v>112</v>
      </c>
      <c r="E23" s="113">
        <v>0</v>
      </c>
      <c r="F23" s="214" t="s">
        <v>113</v>
      </c>
      <c r="G23" s="215">
        <v>0</v>
      </c>
      <c r="H23" s="120"/>
      <c r="I23" s="135"/>
    </row>
    <row r="24" spans="3:9" ht="76.5" x14ac:dyDescent="0.2">
      <c r="C24" s="241"/>
      <c r="D24" s="113" t="s">
        <v>114</v>
      </c>
      <c r="E24" s="113">
        <v>0</v>
      </c>
      <c r="F24" s="214"/>
      <c r="G24" s="215"/>
      <c r="H24" s="120"/>
      <c r="I24" s="135"/>
    </row>
    <row r="25" spans="3:9" ht="51" customHeight="1" x14ac:dyDescent="0.2">
      <c r="C25" s="241"/>
      <c r="D25" s="215" t="s">
        <v>115</v>
      </c>
      <c r="E25" s="227" t="s">
        <v>205</v>
      </c>
      <c r="F25" s="215" t="s">
        <v>118</v>
      </c>
      <c r="G25" s="215">
        <v>0</v>
      </c>
      <c r="H25" s="120"/>
      <c r="I25" s="135"/>
    </row>
    <row r="26" spans="3:9" ht="26.25" x14ac:dyDescent="0.2">
      <c r="C26" s="241"/>
      <c r="D26" s="215"/>
      <c r="E26" s="228"/>
      <c r="F26" s="215"/>
      <c r="G26" s="215"/>
      <c r="H26" s="120"/>
      <c r="I26" s="135"/>
    </row>
    <row r="27" spans="3:9" s="105" customFormat="1" ht="39.950000000000003" customHeight="1" x14ac:dyDescent="0.2">
      <c r="C27" s="136"/>
      <c r="I27" s="137"/>
    </row>
    <row r="28" spans="3:9" s="105" customFormat="1" ht="39.950000000000003" customHeight="1" x14ac:dyDescent="0.2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 x14ac:dyDescent="0.2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 x14ac:dyDescent="0.2">
      <c r="C30" s="132" t="s">
        <v>120</v>
      </c>
      <c r="D30" s="108">
        <v>44714</v>
      </c>
      <c r="E30" s="107">
        <f>+E31+1505</f>
        <v>10180</v>
      </c>
      <c r="F30" s="107">
        <v>0</v>
      </c>
      <c r="G30" s="107">
        <v>0.1</v>
      </c>
      <c r="H30" s="107">
        <v>0</v>
      </c>
      <c r="I30" s="234"/>
    </row>
    <row r="31" spans="3:9" s="105" customFormat="1" ht="39.950000000000003" customHeight="1" x14ac:dyDescent="0.2">
      <c r="C31" s="132" t="s">
        <v>121</v>
      </c>
      <c r="D31" s="108">
        <v>44683</v>
      </c>
      <c r="E31" s="107">
        <v>8675</v>
      </c>
      <c r="F31" s="107">
        <v>0</v>
      </c>
      <c r="G31" s="109"/>
      <c r="H31" s="109"/>
      <c r="I31" s="234"/>
    </row>
    <row r="32" spans="3:9" s="105" customFormat="1" ht="39.950000000000003" customHeight="1" x14ac:dyDescent="0.2">
      <c r="C32" s="132" t="s">
        <v>122</v>
      </c>
      <c r="D32" s="109"/>
      <c r="E32" s="107">
        <f>+E30-E31</f>
        <v>1505</v>
      </c>
      <c r="F32" s="107"/>
      <c r="G32" s="109"/>
      <c r="H32" s="109"/>
      <c r="I32" s="234"/>
    </row>
    <row r="33" spans="3:9" s="105" customFormat="1" ht="39.950000000000003" customHeight="1" x14ac:dyDescent="0.2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 x14ac:dyDescent="0.2">
      <c r="C34" s="132" t="s">
        <v>124</v>
      </c>
      <c r="D34" s="109"/>
      <c r="E34" s="107">
        <v>52</v>
      </c>
      <c r="F34" s="109"/>
      <c r="G34" s="109"/>
      <c r="H34" s="109"/>
      <c r="I34" s="234"/>
    </row>
    <row r="35" spans="3:9" s="105" customFormat="1" ht="39.950000000000003" customHeight="1" x14ac:dyDescent="0.2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 x14ac:dyDescent="0.2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 x14ac:dyDescent="0.2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 x14ac:dyDescent="0.2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 x14ac:dyDescent="0.2">
      <c r="C39" s="132" t="s">
        <v>129</v>
      </c>
      <c r="D39" s="109"/>
      <c r="E39" s="107">
        <f>+E32</f>
        <v>1505</v>
      </c>
      <c r="F39" s="107"/>
      <c r="G39" s="109"/>
      <c r="H39" s="109"/>
      <c r="I39" s="234"/>
    </row>
    <row r="40" spans="3:9" s="105" customFormat="1" ht="39.950000000000003" customHeight="1" x14ac:dyDescent="0.2">
      <c r="C40" s="136"/>
      <c r="I40" s="137"/>
    </row>
    <row r="41" spans="3:9" s="105" customFormat="1" ht="39.950000000000003" customHeight="1" x14ac:dyDescent="0.2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 x14ac:dyDescent="0.2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 x14ac:dyDescent="0.2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 x14ac:dyDescent="0.2">
      <c r="C44" s="132" t="s">
        <v>206</v>
      </c>
      <c r="D44" s="111">
        <v>95</v>
      </c>
      <c r="E44" s="111">
        <v>570</v>
      </c>
      <c r="F44" s="111">
        <v>1505</v>
      </c>
      <c r="G44" s="110">
        <v>5.75</v>
      </c>
      <c r="H44" s="107">
        <f>+F44*G44</f>
        <v>8653.75</v>
      </c>
      <c r="I44" s="137"/>
    </row>
    <row r="45" spans="3:9" s="105" customFormat="1" ht="39.950000000000003" customHeight="1" x14ac:dyDescent="0.2">
      <c r="C45" s="132"/>
      <c r="D45" s="111"/>
      <c r="E45" s="111"/>
      <c r="F45" s="111"/>
      <c r="G45" s="110"/>
      <c r="H45" s="107"/>
      <c r="I45" s="137"/>
    </row>
    <row r="46" spans="3:9" s="105" customFormat="1" ht="26.25" x14ac:dyDescent="0.2">
      <c r="C46" s="132" t="s">
        <v>137</v>
      </c>
      <c r="D46" s="222" t="s">
        <v>138</v>
      </c>
      <c r="E46" s="222"/>
      <c r="F46" s="222"/>
      <c r="I46" s="137"/>
    </row>
    <row r="47" spans="3:9" s="105" customFormat="1" ht="26.25" x14ac:dyDescent="0.2">
      <c r="C47" s="132" t="s">
        <v>139</v>
      </c>
      <c r="D47" s="224">
        <f>+E44</f>
        <v>570</v>
      </c>
      <c r="E47" s="222"/>
      <c r="F47" s="222"/>
      <c r="I47" s="137"/>
    </row>
    <row r="48" spans="3:9" s="105" customFormat="1" ht="26.25" x14ac:dyDescent="0.2">
      <c r="C48" s="132" t="s">
        <v>140</v>
      </c>
      <c r="D48" s="222">
        <f>+H44</f>
        <v>8653.75</v>
      </c>
      <c r="E48" s="222"/>
      <c r="F48" s="222"/>
      <c r="I48" s="137"/>
    </row>
    <row r="49" spans="3:9" s="105" customFormat="1" ht="52.5" x14ac:dyDescent="0.2">
      <c r="C49" s="132" t="s">
        <v>207</v>
      </c>
      <c r="D49" s="222">
        <v>0</v>
      </c>
      <c r="E49" s="222"/>
      <c r="F49" s="222"/>
      <c r="I49" s="137"/>
    </row>
    <row r="50" spans="3:9" s="105" customFormat="1" ht="26.25" x14ac:dyDescent="0.2">
      <c r="C50" s="132" t="s">
        <v>142</v>
      </c>
      <c r="D50" s="222">
        <v>0</v>
      </c>
      <c r="E50" s="222"/>
      <c r="F50" s="222"/>
      <c r="I50" s="137"/>
    </row>
    <row r="51" spans="3:9" s="105" customFormat="1" ht="26.25" x14ac:dyDescent="0.2">
      <c r="C51" s="132" t="s">
        <v>143</v>
      </c>
      <c r="D51" s="222">
        <v>0</v>
      </c>
      <c r="E51" s="222"/>
      <c r="F51" s="222"/>
      <c r="I51" s="137"/>
    </row>
    <row r="52" spans="3:9" s="105" customFormat="1" ht="26.25" x14ac:dyDescent="0.2">
      <c r="C52" s="132" t="s">
        <v>144</v>
      </c>
      <c r="D52" s="222">
        <v>0</v>
      </c>
      <c r="E52" s="222"/>
      <c r="F52" s="222"/>
      <c r="I52" s="137"/>
    </row>
    <row r="53" spans="3:9" s="105" customFormat="1" ht="26.25" x14ac:dyDescent="0.2">
      <c r="C53" s="132" t="s">
        <v>145</v>
      </c>
      <c r="D53" s="222">
        <v>0</v>
      </c>
      <c r="E53" s="222"/>
      <c r="F53" s="222"/>
      <c r="I53" s="137"/>
    </row>
    <row r="54" spans="3:9" s="105" customFormat="1" ht="52.5" x14ac:dyDescent="0.2">
      <c r="C54" s="132" t="s">
        <v>208</v>
      </c>
      <c r="D54" s="222">
        <f>+D48*0.09</f>
        <v>778.83749999999998</v>
      </c>
      <c r="E54" s="222"/>
      <c r="F54" s="222"/>
      <c r="I54" s="137"/>
    </row>
    <row r="55" spans="3:9" s="105" customFormat="1" ht="26.25" x14ac:dyDescent="0.2">
      <c r="C55" s="132" t="s">
        <v>147</v>
      </c>
      <c r="D55" s="222">
        <v>0</v>
      </c>
      <c r="E55" s="222"/>
      <c r="F55" s="222"/>
      <c r="I55" s="137"/>
    </row>
    <row r="56" spans="3:9" s="105" customFormat="1" ht="26.25" x14ac:dyDescent="0.2">
      <c r="C56" s="132" t="s">
        <v>183</v>
      </c>
      <c r="D56" s="222">
        <v>0</v>
      </c>
      <c r="E56" s="222"/>
      <c r="F56" s="222"/>
      <c r="I56" s="137"/>
    </row>
    <row r="57" spans="3:9" s="105" customFormat="1" ht="26.25" x14ac:dyDescent="0.2">
      <c r="C57" s="132" t="s">
        <v>74</v>
      </c>
      <c r="D57" s="222">
        <v>0</v>
      </c>
      <c r="E57" s="222"/>
      <c r="F57" s="222"/>
      <c r="I57" s="137"/>
    </row>
    <row r="58" spans="3:9" s="105" customFormat="1" ht="26.25" x14ac:dyDescent="0.2">
      <c r="C58" s="132" t="s">
        <v>148</v>
      </c>
      <c r="D58" s="224">
        <f>+D54+D48+D47</f>
        <v>10002.5875</v>
      </c>
      <c r="E58" s="222"/>
      <c r="F58" s="222"/>
      <c r="I58" s="137"/>
    </row>
    <row r="59" spans="3:9" s="105" customFormat="1" ht="26.25" x14ac:dyDescent="0.2">
      <c r="C59" s="132" t="s">
        <v>149</v>
      </c>
      <c r="D59" s="222">
        <v>0</v>
      </c>
      <c r="E59" s="222"/>
      <c r="F59" s="222"/>
      <c r="I59" s="137"/>
    </row>
    <row r="60" spans="3:9" s="105" customFormat="1" ht="26.25" x14ac:dyDescent="0.2">
      <c r="C60" s="132" t="s">
        <v>150</v>
      </c>
      <c r="D60" s="222">
        <v>0</v>
      </c>
      <c r="E60" s="222"/>
      <c r="F60" s="222"/>
      <c r="I60" s="137"/>
    </row>
    <row r="61" spans="3:9" s="105" customFormat="1" ht="26.25" x14ac:dyDescent="0.2">
      <c r="C61" s="132" t="s">
        <v>198</v>
      </c>
      <c r="D61" s="222">
        <v>0</v>
      </c>
      <c r="E61" s="222"/>
      <c r="F61" s="222"/>
      <c r="I61" s="137"/>
    </row>
    <row r="62" spans="3:9" s="105" customFormat="1" ht="26.25" x14ac:dyDescent="0.2">
      <c r="C62" s="132" t="s">
        <v>151</v>
      </c>
      <c r="D62" s="222">
        <v>0</v>
      </c>
      <c r="E62" s="222"/>
      <c r="F62" s="222"/>
      <c r="I62" s="137"/>
    </row>
    <row r="63" spans="3:9" s="105" customFormat="1" ht="26.25" x14ac:dyDescent="0.2">
      <c r="C63" s="132" t="s">
        <v>152</v>
      </c>
      <c r="D63" s="222">
        <v>0.59</v>
      </c>
      <c r="E63" s="222"/>
      <c r="F63" s="222"/>
      <c r="I63" s="137"/>
    </row>
    <row r="64" spans="3:9" s="105" customFormat="1" ht="26.25" x14ac:dyDescent="0.2">
      <c r="C64" s="132" t="s">
        <v>153</v>
      </c>
      <c r="D64" s="222">
        <f>SUM(D58:D63)</f>
        <v>10003.1775</v>
      </c>
      <c r="E64" s="222"/>
      <c r="F64" s="222"/>
      <c r="I64" s="137"/>
    </row>
    <row r="65" spans="3:9" s="105" customFormat="1" ht="26.25" customHeight="1" x14ac:dyDescent="0.2">
      <c r="C65" s="132" t="s">
        <v>154</v>
      </c>
      <c r="D65" s="222" t="s">
        <v>209</v>
      </c>
      <c r="E65" s="222"/>
      <c r="F65" s="222"/>
      <c r="G65" s="124"/>
      <c r="H65" s="124"/>
      <c r="I65" s="137"/>
    </row>
    <row r="66" spans="3:9" s="105" customFormat="1" ht="39.950000000000003" customHeight="1" x14ac:dyDescent="0.2">
      <c r="C66" s="225" t="s">
        <v>156</v>
      </c>
      <c r="D66" s="222"/>
      <c r="E66" s="222"/>
      <c r="F66" s="222"/>
      <c r="I66" s="137"/>
    </row>
    <row r="67" spans="3:9" s="105" customFormat="1" ht="39.950000000000003" customHeight="1" thickBot="1" x14ac:dyDescent="0.25">
      <c r="C67" s="226"/>
      <c r="D67" s="223"/>
      <c r="E67" s="223"/>
      <c r="F67" s="223"/>
      <c r="G67" s="139"/>
      <c r="H67" s="139"/>
      <c r="I67" s="140"/>
    </row>
    <row r="68" spans="3:9" ht="14.25" x14ac:dyDescent="0.2">
      <c r="C68" s="41"/>
    </row>
  </sheetData>
  <mergeCells count="34">
    <mergeCell ref="D55:F55"/>
    <mergeCell ref="C16:I16"/>
    <mergeCell ref="C20:C26"/>
    <mergeCell ref="F23:F24"/>
    <mergeCell ref="G23:G24"/>
    <mergeCell ref="D25:D26"/>
    <mergeCell ref="F25:F26"/>
    <mergeCell ref="G25:G26"/>
    <mergeCell ref="C66:C67"/>
    <mergeCell ref="E25:E26"/>
    <mergeCell ref="C41:I41"/>
    <mergeCell ref="D46:F46"/>
    <mergeCell ref="D47:F47"/>
    <mergeCell ref="D48:F48"/>
    <mergeCell ref="D49:F49"/>
    <mergeCell ref="D50:F50"/>
    <mergeCell ref="D51:F51"/>
    <mergeCell ref="C28:I28"/>
    <mergeCell ref="I29:I39"/>
    <mergeCell ref="C42:E42"/>
    <mergeCell ref="F42:H42"/>
    <mergeCell ref="D52:F52"/>
    <mergeCell ref="D53:F53"/>
    <mergeCell ref="D54:F54"/>
    <mergeCell ref="D62:F62"/>
    <mergeCell ref="D63:F63"/>
    <mergeCell ref="D64:F64"/>
    <mergeCell ref="D65:F67"/>
    <mergeCell ref="D56:F56"/>
    <mergeCell ref="D57:F57"/>
    <mergeCell ref="D58:F58"/>
    <mergeCell ref="D59:F59"/>
    <mergeCell ref="D60:F60"/>
    <mergeCell ref="D61:F61"/>
  </mergeCells>
  <pageMargins left="0" right="0.19685039370078741" top="0" bottom="0" header="0.31496062992125984" footer="0.31496062992125984"/>
  <pageSetup scale="3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8CAA-CBE9-488B-9742-79B87CFCC876}">
  <sheetPr>
    <pageSetUpPr fitToPage="1"/>
  </sheetPr>
  <dimension ref="C1:I69"/>
  <sheetViews>
    <sheetView view="pageBreakPreview" zoomScale="60" zoomScaleNormal="100" workbookViewId="0">
      <selection sqref="A1:XFD1048576"/>
    </sheetView>
  </sheetViews>
  <sheetFormatPr defaultColWidth="16.33203125" defaultRowHeight="12.75" x14ac:dyDescent="0.2"/>
  <cols>
    <col min="3" max="3" width="103.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46.5" customWidth="1"/>
  </cols>
  <sheetData>
    <row r="1" spans="3:9" ht="11.25" customHeight="1" x14ac:dyDescent="0.2">
      <c r="C1" s="125"/>
      <c r="D1" s="126"/>
      <c r="E1" s="126"/>
      <c r="F1" s="126"/>
      <c r="G1" s="126"/>
      <c r="H1" s="126"/>
      <c r="I1" s="127"/>
    </row>
    <row r="2" spans="3:9" x14ac:dyDescent="0.2">
      <c r="C2" s="128"/>
      <c r="I2" s="129"/>
    </row>
    <row r="3" spans="3:9" x14ac:dyDescent="0.2">
      <c r="C3" s="128"/>
      <c r="I3" s="129"/>
    </row>
    <row r="4" spans="3:9" x14ac:dyDescent="0.2">
      <c r="C4" s="128"/>
      <c r="I4" s="129"/>
    </row>
    <row r="5" spans="3:9" x14ac:dyDescent="0.2">
      <c r="C5" s="128"/>
      <c r="I5" s="129"/>
    </row>
    <row r="6" spans="3:9" x14ac:dyDescent="0.2">
      <c r="C6" s="128"/>
      <c r="I6" s="129"/>
    </row>
    <row r="7" spans="3:9" x14ac:dyDescent="0.2">
      <c r="C7" s="128"/>
      <c r="I7" s="129"/>
    </row>
    <row r="8" spans="3:9" x14ac:dyDescent="0.2">
      <c r="C8" s="128"/>
      <c r="I8" s="129"/>
    </row>
    <row r="9" spans="3:9" x14ac:dyDescent="0.2">
      <c r="C9" s="128"/>
      <c r="I9" s="129"/>
    </row>
    <row r="10" spans="3:9" x14ac:dyDescent="0.2">
      <c r="C10" s="128"/>
      <c r="I10" s="129"/>
    </row>
    <row r="11" spans="3:9" x14ac:dyDescent="0.2">
      <c r="C11" s="128"/>
      <c r="I11" s="129"/>
    </row>
    <row r="12" spans="3:9" x14ac:dyDescent="0.2">
      <c r="C12" s="128"/>
      <c r="I12" s="129"/>
    </row>
    <row r="13" spans="3:9" x14ac:dyDescent="0.2">
      <c r="C13" s="128"/>
      <c r="I13" s="129"/>
    </row>
    <row r="14" spans="3:9" x14ac:dyDescent="0.2">
      <c r="C14" s="128"/>
      <c r="I14" s="129"/>
    </row>
    <row r="15" spans="3:9" x14ac:dyDescent="0.2">
      <c r="C15" s="128"/>
      <c r="I15" s="129"/>
    </row>
    <row r="16" spans="3:9" ht="26.25" x14ac:dyDescent="0.2">
      <c r="C16" s="239" t="s">
        <v>73</v>
      </c>
      <c r="D16" s="213"/>
      <c r="E16" s="213"/>
      <c r="F16" s="213"/>
      <c r="G16" s="213"/>
      <c r="H16" s="213"/>
      <c r="I16" s="240"/>
    </row>
    <row r="17" spans="3:9" s="105" customFormat="1" ht="52.5" x14ac:dyDescent="0.2">
      <c r="C17" s="138" t="s">
        <v>95</v>
      </c>
      <c r="D17" s="106" t="s">
        <v>96</v>
      </c>
      <c r="E17" s="106" t="s">
        <v>97</v>
      </c>
      <c r="F17" s="106" t="s">
        <v>98</v>
      </c>
      <c r="G17" s="106" t="s">
        <v>99</v>
      </c>
      <c r="H17" s="143" t="s">
        <v>100</v>
      </c>
      <c r="I17" s="144" t="s">
        <v>101</v>
      </c>
    </row>
    <row r="18" spans="3:9" ht="51" customHeight="1" x14ac:dyDescent="0.2">
      <c r="C18" s="132" t="s">
        <v>210</v>
      </c>
      <c r="D18" s="113" t="s">
        <v>211</v>
      </c>
      <c r="E18" s="114">
        <v>1432112226020250</v>
      </c>
      <c r="F18" s="113" t="s">
        <v>212</v>
      </c>
      <c r="G18" s="115">
        <v>44715.34652777778</v>
      </c>
      <c r="H18" s="116">
        <v>44728</v>
      </c>
      <c r="I18" s="133">
        <v>44743</v>
      </c>
    </row>
    <row r="19" spans="3:9" ht="26.25" x14ac:dyDescent="0.2">
      <c r="C19" s="134"/>
      <c r="D19" s="119"/>
      <c r="E19" s="119"/>
      <c r="F19" s="119"/>
      <c r="G19" s="119"/>
      <c r="H19" s="120"/>
      <c r="I19" s="135"/>
    </row>
    <row r="20" spans="3:9" ht="45.75" customHeight="1" x14ac:dyDescent="0.2">
      <c r="C20" s="241" t="s">
        <v>213</v>
      </c>
      <c r="D20" s="113" t="s">
        <v>105</v>
      </c>
      <c r="E20" s="113" t="s">
        <v>172</v>
      </c>
      <c r="F20" s="113" t="s">
        <v>107</v>
      </c>
      <c r="G20" s="113">
        <v>0</v>
      </c>
      <c r="H20" s="120"/>
      <c r="I20" s="135"/>
    </row>
    <row r="21" spans="3:9" ht="51" x14ac:dyDescent="0.2">
      <c r="C21" s="241"/>
      <c r="D21" s="113" t="s">
        <v>108</v>
      </c>
      <c r="E21" s="113">
        <v>0</v>
      </c>
      <c r="F21" s="113" t="s">
        <v>109</v>
      </c>
      <c r="G21" s="113">
        <v>0</v>
      </c>
      <c r="H21" s="120"/>
      <c r="I21" s="135"/>
    </row>
    <row r="22" spans="3:9" ht="51" x14ac:dyDescent="0.2">
      <c r="C22" s="241"/>
      <c r="D22" s="113" t="s">
        <v>110</v>
      </c>
      <c r="E22" s="113">
        <v>0</v>
      </c>
      <c r="F22" s="113" t="s">
        <v>111</v>
      </c>
      <c r="G22" s="113">
        <v>0</v>
      </c>
      <c r="H22" s="120"/>
      <c r="I22" s="135"/>
    </row>
    <row r="23" spans="3:9" ht="51" customHeight="1" x14ac:dyDescent="0.2">
      <c r="C23" s="241"/>
      <c r="D23" s="113" t="s">
        <v>112</v>
      </c>
      <c r="E23" s="113">
        <v>0</v>
      </c>
      <c r="F23" s="214" t="s">
        <v>113</v>
      </c>
      <c r="G23" s="215">
        <v>0</v>
      </c>
      <c r="H23" s="120"/>
      <c r="I23" s="135"/>
    </row>
    <row r="24" spans="3:9" ht="76.5" x14ac:dyDescent="0.2">
      <c r="C24" s="241"/>
      <c r="D24" s="113" t="s">
        <v>114</v>
      </c>
      <c r="E24" s="113">
        <v>0</v>
      </c>
      <c r="F24" s="214"/>
      <c r="G24" s="215"/>
      <c r="H24" s="120"/>
      <c r="I24" s="135"/>
    </row>
    <row r="25" spans="3:9" ht="51" customHeight="1" x14ac:dyDescent="0.2">
      <c r="C25" s="241"/>
      <c r="D25" s="215" t="s">
        <v>115</v>
      </c>
      <c r="E25" s="227" t="s">
        <v>214</v>
      </c>
      <c r="F25" s="215" t="s">
        <v>118</v>
      </c>
      <c r="G25" s="215">
        <v>0</v>
      </c>
      <c r="H25" s="120"/>
      <c r="I25" s="135"/>
    </row>
    <row r="26" spans="3:9" ht="26.25" x14ac:dyDescent="0.2">
      <c r="C26" s="241"/>
      <c r="D26" s="215"/>
      <c r="E26" s="228"/>
      <c r="F26" s="215"/>
      <c r="G26" s="215"/>
      <c r="H26" s="120"/>
      <c r="I26" s="135"/>
    </row>
    <row r="27" spans="3:9" s="105" customFormat="1" ht="39.950000000000003" customHeight="1" x14ac:dyDescent="0.2">
      <c r="C27" s="136"/>
      <c r="I27" s="137"/>
    </row>
    <row r="28" spans="3:9" s="105" customFormat="1" ht="39.950000000000003" customHeight="1" x14ac:dyDescent="0.2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 x14ac:dyDescent="0.2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 x14ac:dyDescent="0.2">
      <c r="C30" s="132" t="s">
        <v>120</v>
      </c>
      <c r="D30" s="108">
        <v>44714</v>
      </c>
      <c r="E30" s="107">
        <f>+E31+401</f>
        <v>7964</v>
      </c>
      <c r="F30" s="107">
        <v>0</v>
      </c>
      <c r="G30" s="107">
        <v>1.34</v>
      </c>
      <c r="H30" s="107">
        <v>0</v>
      </c>
      <c r="I30" s="234"/>
    </row>
    <row r="31" spans="3:9" s="105" customFormat="1" ht="39.950000000000003" customHeight="1" x14ac:dyDescent="0.2">
      <c r="C31" s="132" t="s">
        <v>121</v>
      </c>
      <c r="D31" s="108">
        <v>44682</v>
      </c>
      <c r="E31" s="107">
        <v>7563</v>
      </c>
      <c r="F31" s="107">
        <v>0</v>
      </c>
      <c r="G31" s="109"/>
      <c r="H31" s="109"/>
      <c r="I31" s="234"/>
    </row>
    <row r="32" spans="3:9" s="105" customFormat="1" ht="39.950000000000003" customHeight="1" x14ac:dyDescent="0.2">
      <c r="C32" s="132" t="s">
        <v>122</v>
      </c>
      <c r="D32" s="109"/>
      <c r="E32" s="107">
        <f>+E30-E31</f>
        <v>401</v>
      </c>
      <c r="F32" s="107"/>
      <c r="G32" s="109"/>
      <c r="H32" s="109"/>
      <c r="I32" s="234"/>
    </row>
    <row r="33" spans="3:9" s="105" customFormat="1" ht="39.950000000000003" customHeight="1" x14ac:dyDescent="0.2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 x14ac:dyDescent="0.2">
      <c r="C34" s="132" t="s">
        <v>124</v>
      </c>
      <c r="D34" s="109"/>
      <c r="E34" s="107">
        <v>70</v>
      </c>
      <c r="F34" s="109"/>
      <c r="G34" s="109"/>
      <c r="H34" s="109"/>
      <c r="I34" s="234"/>
    </row>
    <row r="35" spans="3:9" s="105" customFormat="1" ht="39.950000000000003" customHeight="1" x14ac:dyDescent="0.2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 x14ac:dyDescent="0.2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 x14ac:dyDescent="0.2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 x14ac:dyDescent="0.2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 x14ac:dyDescent="0.2">
      <c r="C39" s="132" t="s">
        <v>129</v>
      </c>
      <c r="D39" s="109"/>
      <c r="E39" s="107">
        <f>+E32</f>
        <v>401</v>
      </c>
      <c r="F39" s="107"/>
      <c r="G39" s="109"/>
      <c r="H39" s="109"/>
      <c r="I39" s="234"/>
    </row>
    <row r="40" spans="3:9" s="105" customFormat="1" ht="39.950000000000003" customHeight="1" x14ac:dyDescent="0.2">
      <c r="C40" s="136"/>
      <c r="I40" s="137"/>
    </row>
    <row r="41" spans="3:9" s="105" customFormat="1" ht="39.950000000000003" customHeight="1" x14ac:dyDescent="0.2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 x14ac:dyDescent="0.2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 x14ac:dyDescent="0.2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 x14ac:dyDescent="0.2">
      <c r="C44" s="107" t="s">
        <v>215</v>
      </c>
      <c r="D44" s="107">
        <v>100</v>
      </c>
      <c r="E44" s="107">
        <v>103</v>
      </c>
      <c r="F44" s="107">
        <v>51</v>
      </c>
      <c r="G44" s="107">
        <v>4.0999999999999996</v>
      </c>
      <c r="H44" s="107">
        <f>+F44*G44</f>
        <v>209.1</v>
      </c>
      <c r="I44" s="137"/>
    </row>
    <row r="45" spans="3:9" s="105" customFormat="1" ht="39.950000000000003" customHeight="1" x14ac:dyDescent="0.2">
      <c r="C45" s="107" t="s">
        <v>216</v>
      </c>
      <c r="D45" s="107">
        <v>110</v>
      </c>
      <c r="E45" s="107">
        <v>226.6</v>
      </c>
      <c r="F45" s="107">
        <v>350</v>
      </c>
      <c r="G45" s="107">
        <v>5.6</v>
      </c>
      <c r="H45" s="107">
        <f>+F45*G45</f>
        <v>1959.9999999999998</v>
      </c>
      <c r="I45" s="137"/>
    </row>
    <row r="46" spans="3:9" s="105" customFormat="1" ht="39.950000000000003" customHeight="1" x14ac:dyDescent="0.2">
      <c r="C46" s="141"/>
      <c r="D46" s="141"/>
      <c r="E46" s="141"/>
      <c r="F46" s="141"/>
      <c r="G46" s="141"/>
      <c r="H46" s="141"/>
    </row>
    <row r="47" spans="3:9" s="105" customFormat="1" ht="26.25" x14ac:dyDescent="0.2">
      <c r="C47" s="107" t="s">
        <v>137</v>
      </c>
      <c r="D47" s="222" t="s">
        <v>138</v>
      </c>
      <c r="E47" s="222"/>
      <c r="F47" s="222"/>
      <c r="I47" s="137"/>
    </row>
    <row r="48" spans="3:9" s="105" customFormat="1" ht="26.25" x14ac:dyDescent="0.2">
      <c r="C48" s="107" t="s">
        <v>139</v>
      </c>
      <c r="D48" s="224">
        <f>+E45+E44</f>
        <v>329.6</v>
      </c>
      <c r="E48" s="222"/>
      <c r="F48" s="222"/>
      <c r="I48" s="137"/>
    </row>
    <row r="49" spans="3:9" s="105" customFormat="1" ht="26.25" x14ac:dyDescent="0.2">
      <c r="C49" s="107" t="s">
        <v>140</v>
      </c>
      <c r="D49" s="222">
        <f>+H45+H44</f>
        <v>2169.1</v>
      </c>
      <c r="E49" s="222"/>
      <c r="F49" s="222"/>
      <c r="I49" s="137"/>
    </row>
    <row r="50" spans="3:9" s="105" customFormat="1" ht="52.5" x14ac:dyDescent="0.2">
      <c r="C50" s="107" t="s">
        <v>217</v>
      </c>
      <c r="D50" s="222">
        <v>0</v>
      </c>
      <c r="E50" s="222"/>
      <c r="F50" s="222"/>
      <c r="I50" s="137"/>
    </row>
    <row r="51" spans="3:9" s="105" customFormat="1" ht="26.25" x14ac:dyDescent="0.2">
      <c r="C51" s="132" t="s">
        <v>142</v>
      </c>
      <c r="D51" s="222">
        <v>0</v>
      </c>
      <c r="E51" s="222"/>
      <c r="F51" s="222"/>
      <c r="I51" s="137"/>
    </row>
    <row r="52" spans="3:9" s="105" customFormat="1" ht="26.25" x14ac:dyDescent="0.2">
      <c r="C52" s="132" t="s">
        <v>143</v>
      </c>
      <c r="D52" s="222">
        <v>0</v>
      </c>
      <c r="E52" s="222"/>
      <c r="F52" s="222"/>
      <c r="I52" s="137"/>
    </row>
    <row r="53" spans="3:9" s="105" customFormat="1" ht="26.25" x14ac:dyDescent="0.2">
      <c r="C53" s="132" t="s">
        <v>144</v>
      </c>
      <c r="D53" s="222">
        <v>0</v>
      </c>
      <c r="E53" s="222"/>
      <c r="F53" s="222"/>
      <c r="I53" s="137"/>
    </row>
    <row r="54" spans="3:9" s="105" customFormat="1" ht="26.25" x14ac:dyDescent="0.2">
      <c r="C54" s="132" t="s">
        <v>145</v>
      </c>
      <c r="D54" s="222">
        <v>0</v>
      </c>
      <c r="E54" s="222"/>
      <c r="F54" s="222"/>
      <c r="I54" s="137"/>
    </row>
    <row r="55" spans="3:9" s="105" customFormat="1" ht="26.25" x14ac:dyDescent="0.2">
      <c r="C55" s="132" t="s">
        <v>218</v>
      </c>
      <c r="D55" s="222">
        <f>+D49*0.09</f>
        <v>195.21899999999999</v>
      </c>
      <c r="E55" s="222"/>
      <c r="F55" s="222"/>
      <c r="I55" s="137"/>
    </row>
    <row r="56" spans="3:9" s="105" customFormat="1" ht="26.25" x14ac:dyDescent="0.2">
      <c r="C56" s="132" t="s">
        <v>147</v>
      </c>
      <c r="D56" s="222">
        <v>0</v>
      </c>
      <c r="E56" s="222"/>
      <c r="F56" s="222"/>
      <c r="I56" s="137"/>
    </row>
    <row r="57" spans="3:9" s="105" customFormat="1" ht="26.25" x14ac:dyDescent="0.2">
      <c r="C57" s="132" t="s">
        <v>183</v>
      </c>
      <c r="D57" s="222">
        <v>0</v>
      </c>
      <c r="E57" s="222"/>
      <c r="F57" s="222"/>
      <c r="I57" s="137"/>
    </row>
    <row r="58" spans="3:9" s="105" customFormat="1" ht="26.25" x14ac:dyDescent="0.2">
      <c r="C58" s="132" t="s">
        <v>74</v>
      </c>
      <c r="D58" s="222">
        <v>0</v>
      </c>
      <c r="E58" s="222"/>
      <c r="F58" s="222"/>
      <c r="I58" s="137"/>
    </row>
    <row r="59" spans="3:9" s="105" customFormat="1" ht="26.25" x14ac:dyDescent="0.2">
      <c r="C59" s="132" t="s">
        <v>148</v>
      </c>
      <c r="D59" s="224">
        <f>+D55+D49+D48</f>
        <v>2693.9189999999999</v>
      </c>
      <c r="E59" s="222"/>
      <c r="F59" s="222"/>
      <c r="I59" s="137"/>
    </row>
    <row r="60" spans="3:9" s="105" customFormat="1" ht="26.25" x14ac:dyDescent="0.2">
      <c r="C60" s="132" t="s">
        <v>149</v>
      </c>
      <c r="D60" s="222">
        <v>0</v>
      </c>
      <c r="E60" s="222"/>
      <c r="F60" s="222"/>
      <c r="I60" s="137"/>
    </row>
    <row r="61" spans="3:9" s="105" customFormat="1" ht="26.25" x14ac:dyDescent="0.2">
      <c r="C61" s="132" t="s">
        <v>150</v>
      </c>
      <c r="D61" s="222">
        <v>0</v>
      </c>
      <c r="E61" s="222"/>
      <c r="F61" s="222"/>
      <c r="I61" s="137"/>
    </row>
    <row r="62" spans="3:9" s="105" customFormat="1" ht="26.25" x14ac:dyDescent="0.2">
      <c r="C62" s="132" t="s">
        <v>198</v>
      </c>
      <c r="D62" s="222">
        <v>0</v>
      </c>
      <c r="E62" s="222"/>
      <c r="F62" s="222"/>
      <c r="I62" s="137"/>
    </row>
    <row r="63" spans="3:9" s="105" customFormat="1" ht="26.25" x14ac:dyDescent="0.2">
      <c r="C63" s="132" t="s">
        <v>151</v>
      </c>
      <c r="D63" s="222">
        <v>0</v>
      </c>
      <c r="E63" s="222"/>
      <c r="F63" s="222"/>
      <c r="I63" s="137"/>
    </row>
    <row r="64" spans="3:9" s="105" customFormat="1" ht="26.25" x14ac:dyDescent="0.2">
      <c r="C64" s="132" t="s">
        <v>152</v>
      </c>
      <c r="D64" s="222">
        <v>0.92</v>
      </c>
      <c r="E64" s="222"/>
      <c r="F64" s="222"/>
      <c r="I64" s="137"/>
    </row>
    <row r="65" spans="3:9" s="105" customFormat="1" ht="26.25" x14ac:dyDescent="0.2">
      <c r="C65" s="132" t="s">
        <v>153</v>
      </c>
      <c r="D65" s="242">
        <f>SUM(D59:D64)</f>
        <v>2694.8389999999999</v>
      </c>
      <c r="E65" s="242"/>
      <c r="F65" s="242"/>
      <c r="I65" s="137"/>
    </row>
    <row r="66" spans="3:9" s="105" customFormat="1" ht="26.25" customHeight="1" x14ac:dyDescent="0.2">
      <c r="C66" s="132" t="s">
        <v>154</v>
      </c>
      <c r="D66" s="222" t="s">
        <v>219</v>
      </c>
      <c r="E66" s="222"/>
      <c r="F66" s="222"/>
      <c r="G66" s="124"/>
      <c r="H66" s="124"/>
      <c r="I66" s="137"/>
    </row>
    <row r="67" spans="3:9" s="105" customFormat="1" ht="39.950000000000003" customHeight="1" x14ac:dyDescent="0.2">
      <c r="C67" s="225" t="s">
        <v>156</v>
      </c>
      <c r="D67" s="222"/>
      <c r="E67" s="222"/>
      <c r="F67" s="222"/>
      <c r="I67" s="137"/>
    </row>
    <row r="68" spans="3:9" s="105" customFormat="1" ht="39.950000000000003" customHeight="1" thickBot="1" x14ac:dyDescent="0.25">
      <c r="C68" s="226"/>
      <c r="D68" s="223"/>
      <c r="E68" s="223"/>
      <c r="F68" s="223"/>
      <c r="G68" s="139"/>
      <c r="H68" s="139"/>
      <c r="I68" s="140"/>
    </row>
    <row r="69" spans="3:9" ht="14.25" x14ac:dyDescent="0.2">
      <c r="C69" s="41"/>
    </row>
  </sheetData>
  <mergeCells count="34">
    <mergeCell ref="D47:F47"/>
    <mergeCell ref="C16:I16"/>
    <mergeCell ref="C20:C26"/>
    <mergeCell ref="F23:F24"/>
    <mergeCell ref="G23:G24"/>
    <mergeCell ref="D25:D26"/>
    <mergeCell ref="E25:E26"/>
    <mergeCell ref="F25:F26"/>
    <mergeCell ref="G25:G26"/>
    <mergeCell ref="C28:I28"/>
    <mergeCell ref="I29:I39"/>
    <mergeCell ref="C41:I41"/>
    <mergeCell ref="C42:E42"/>
    <mergeCell ref="F42:H42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66:F68"/>
    <mergeCell ref="C67:C68"/>
    <mergeCell ref="D60:F60"/>
    <mergeCell ref="D61:F61"/>
    <mergeCell ref="D62:F62"/>
    <mergeCell ref="D63:F63"/>
    <mergeCell ref="D64:F64"/>
    <mergeCell ref="D65:F65"/>
  </mergeCells>
  <pageMargins left="0" right="0" top="0" bottom="0" header="0.31496062992125984" footer="0.31496062992125984"/>
  <pageSetup scale="31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3616F-D09E-4C2F-BFFF-383CCBB40A9F}">
  <sheetPr>
    <pageSetUpPr fitToPage="1"/>
  </sheetPr>
  <dimension ref="C1:I69"/>
  <sheetViews>
    <sheetView view="pageBreakPreview" zoomScale="60" zoomScaleNormal="100" workbookViewId="0">
      <selection sqref="A1:XFD1048576"/>
    </sheetView>
  </sheetViews>
  <sheetFormatPr defaultColWidth="16.33203125" defaultRowHeight="12.75" x14ac:dyDescent="0.2"/>
  <cols>
    <col min="3" max="3" width="103.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46.5" customWidth="1"/>
  </cols>
  <sheetData>
    <row r="1" spans="3:9" ht="11.25" customHeight="1" x14ac:dyDescent="0.2">
      <c r="C1" s="125"/>
      <c r="D1" s="126"/>
      <c r="E1" s="126"/>
      <c r="F1" s="126"/>
      <c r="G1" s="126"/>
      <c r="H1" s="126"/>
      <c r="I1" s="127"/>
    </row>
    <row r="2" spans="3:9" x14ac:dyDescent="0.2">
      <c r="C2" s="128"/>
      <c r="I2" s="129"/>
    </row>
    <row r="3" spans="3:9" x14ac:dyDescent="0.2">
      <c r="C3" s="128"/>
      <c r="I3" s="129"/>
    </row>
    <row r="4" spans="3:9" x14ac:dyDescent="0.2">
      <c r="C4" s="128"/>
      <c r="I4" s="129"/>
    </row>
    <row r="5" spans="3:9" x14ac:dyDescent="0.2">
      <c r="C5" s="128"/>
      <c r="I5" s="129"/>
    </row>
    <row r="6" spans="3:9" x14ac:dyDescent="0.2">
      <c r="C6" s="128"/>
      <c r="I6" s="129"/>
    </row>
    <row r="7" spans="3:9" x14ac:dyDescent="0.2">
      <c r="C7" s="128"/>
      <c r="I7" s="129"/>
    </row>
    <row r="8" spans="3:9" x14ac:dyDescent="0.2">
      <c r="C8" s="128"/>
      <c r="I8" s="129"/>
    </row>
    <row r="9" spans="3:9" x14ac:dyDescent="0.2">
      <c r="C9" s="128"/>
      <c r="I9" s="129"/>
    </row>
    <row r="10" spans="3:9" x14ac:dyDescent="0.2">
      <c r="C10" s="128"/>
      <c r="I10" s="129"/>
    </row>
    <row r="11" spans="3:9" x14ac:dyDescent="0.2">
      <c r="C11" s="128"/>
      <c r="I11" s="129"/>
    </row>
    <row r="12" spans="3:9" x14ac:dyDescent="0.2">
      <c r="C12" s="128"/>
      <c r="I12" s="129"/>
    </row>
    <row r="13" spans="3:9" x14ac:dyDescent="0.2">
      <c r="C13" s="128"/>
      <c r="I13" s="129"/>
    </row>
    <row r="14" spans="3:9" x14ac:dyDescent="0.2">
      <c r="C14" s="128"/>
      <c r="I14" s="129"/>
    </row>
    <row r="15" spans="3:9" x14ac:dyDescent="0.2">
      <c r="C15" s="128"/>
      <c r="I15" s="129"/>
    </row>
    <row r="16" spans="3:9" ht="26.25" x14ac:dyDescent="0.2">
      <c r="C16" s="239" t="s">
        <v>73</v>
      </c>
      <c r="D16" s="213"/>
      <c r="E16" s="213"/>
      <c r="F16" s="213"/>
      <c r="G16" s="213"/>
      <c r="H16" s="213"/>
      <c r="I16" s="240"/>
    </row>
    <row r="17" spans="3:9" s="105" customFormat="1" ht="52.5" x14ac:dyDescent="0.2">
      <c r="C17" s="138" t="s">
        <v>95</v>
      </c>
      <c r="D17" s="106" t="s">
        <v>96</v>
      </c>
      <c r="E17" s="106" t="s">
        <v>97</v>
      </c>
      <c r="F17" s="106" t="s">
        <v>98</v>
      </c>
      <c r="G17" s="106" t="s">
        <v>99</v>
      </c>
      <c r="H17" s="143" t="s">
        <v>100</v>
      </c>
      <c r="I17" s="144" t="s">
        <v>101</v>
      </c>
    </row>
    <row r="18" spans="3:9" ht="51" customHeight="1" x14ac:dyDescent="0.2">
      <c r="C18" s="132" t="s">
        <v>220</v>
      </c>
      <c r="D18" s="107" t="s">
        <v>221</v>
      </c>
      <c r="E18" s="145">
        <v>1432112226020250</v>
      </c>
      <c r="F18" s="107" t="s">
        <v>212</v>
      </c>
      <c r="G18" s="146">
        <v>44715.347222222219</v>
      </c>
      <c r="H18" s="147">
        <v>44728</v>
      </c>
      <c r="I18" s="148">
        <v>44743</v>
      </c>
    </row>
    <row r="19" spans="3:9" ht="26.25" x14ac:dyDescent="0.2">
      <c r="C19" s="134"/>
      <c r="D19" s="119"/>
      <c r="E19" s="119"/>
      <c r="F19" s="119"/>
      <c r="G19" s="119"/>
      <c r="H19" s="120"/>
      <c r="I19" s="135"/>
    </row>
    <row r="20" spans="3:9" ht="45.75" customHeight="1" x14ac:dyDescent="0.2">
      <c r="C20" s="225" t="s">
        <v>213</v>
      </c>
      <c r="D20" s="107" t="s">
        <v>105</v>
      </c>
      <c r="E20" s="107" t="s">
        <v>172</v>
      </c>
      <c r="F20" s="107" t="s">
        <v>107</v>
      </c>
      <c r="G20" s="107">
        <v>0</v>
      </c>
      <c r="H20" s="120"/>
      <c r="I20" s="135"/>
    </row>
    <row r="21" spans="3:9" ht="78.75" x14ac:dyDescent="0.2">
      <c r="C21" s="225"/>
      <c r="D21" s="107" t="s">
        <v>108</v>
      </c>
      <c r="E21" s="107">
        <v>0</v>
      </c>
      <c r="F21" s="107" t="s">
        <v>109</v>
      </c>
      <c r="G21" s="107">
        <v>0</v>
      </c>
      <c r="H21" s="120"/>
      <c r="I21" s="135"/>
    </row>
    <row r="22" spans="3:9" ht="52.5" x14ac:dyDescent="0.2">
      <c r="C22" s="225"/>
      <c r="D22" s="107" t="s">
        <v>110</v>
      </c>
      <c r="E22" s="107">
        <v>0</v>
      </c>
      <c r="F22" s="107" t="s">
        <v>111</v>
      </c>
      <c r="G22" s="107">
        <v>0</v>
      </c>
      <c r="H22" s="120"/>
      <c r="I22" s="135"/>
    </row>
    <row r="23" spans="3:9" ht="51" customHeight="1" x14ac:dyDescent="0.2">
      <c r="C23" s="225"/>
      <c r="D23" s="107" t="s">
        <v>112</v>
      </c>
      <c r="E23" s="107">
        <v>0</v>
      </c>
      <c r="F23" s="243" t="s">
        <v>113</v>
      </c>
      <c r="G23" s="222">
        <v>0</v>
      </c>
      <c r="H23" s="120"/>
      <c r="I23" s="135"/>
    </row>
    <row r="24" spans="3:9" ht="78.75" x14ac:dyDescent="0.2">
      <c r="C24" s="225"/>
      <c r="D24" s="107" t="s">
        <v>114</v>
      </c>
      <c r="E24" s="107">
        <v>0</v>
      </c>
      <c r="F24" s="243"/>
      <c r="G24" s="222"/>
      <c r="H24" s="120"/>
      <c r="I24" s="135"/>
    </row>
    <row r="25" spans="3:9" ht="51" customHeight="1" x14ac:dyDescent="0.2">
      <c r="C25" s="225"/>
      <c r="D25" s="222" t="s">
        <v>115</v>
      </c>
      <c r="E25" s="244" t="s">
        <v>214</v>
      </c>
      <c r="F25" s="222" t="s">
        <v>118</v>
      </c>
      <c r="G25" s="222">
        <v>0</v>
      </c>
      <c r="H25" s="120"/>
      <c r="I25" s="135"/>
    </row>
    <row r="26" spans="3:9" ht="26.25" x14ac:dyDescent="0.2">
      <c r="C26" s="225"/>
      <c r="D26" s="222"/>
      <c r="E26" s="245"/>
      <c r="F26" s="222"/>
      <c r="G26" s="222"/>
      <c r="H26" s="120"/>
      <c r="I26" s="135"/>
    </row>
    <row r="27" spans="3:9" s="105" customFormat="1" ht="39.950000000000003" customHeight="1" x14ac:dyDescent="0.2">
      <c r="C27" s="136"/>
      <c r="I27" s="137"/>
    </row>
    <row r="28" spans="3:9" s="105" customFormat="1" ht="39.950000000000003" customHeight="1" x14ac:dyDescent="0.2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 x14ac:dyDescent="0.2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 x14ac:dyDescent="0.2">
      <c r="C30" s="132" t="s">
        <v>120</v>
      </c>
      <c r="D30" s="108">
        <v>44714</v>
      </c>
      <c r="E30" s="107">
        <f>+E31+356</f>
        <v>3958</v>
      </c>
      <c r="F30" s="107">
        <v>0</v>
      </c>
      <c r="G30" s="107">
        <v>0.4</v>
      </c>
      <c r="H30" s="107">
        <v>0</v>
      </c>
      <c r="I30" s="234"/>
    </row>
    <row r="31" spans="3:9" s="105" customFormat="1" ht="39.950000000000003" customHeight="1" x14ac:dyDescent="0.2">
      <c r="C31" s="132" t="s">
        <v>121</v>
      </c>
      <c r="D31" s="108">
        <v>44682</v>
      </c>
      <c r="E31" s="107">
        <v>3602</v>
      </c>
      <c r="F31" s="107">
        <v>0</v>
      </c>
      <c r="G31" s="109"/>
      <c r="H31" s="109"/>
      <c r="I31" s="234"/>
    </row>
    <row r="32" spans="3:9" s="105" customFormat="1" ht="39.950000000000003" customHeight="1" x14ac:dyDescent="0.2">
      <c r="C32" s="132" t="s">
        <v>122</v>
      </c>
      <c r="D32" s="109"/>
      <c r="E32" s="107">
        <f>+E30-E31</f>
        <v>356</v>
      </c>
      <c r="F32" s="107"/>
      <c r="G32" s="109"/>
      <c r="H32" s="109"/>
      <c r="I32" s="234"/>
    </row>
    <row r="33" spans="3:9" s="105" customFormat="1" ht="39.950000000000003" customHeight="1" x14ac:dyDescent="0.2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 x14ac:dyDescent="0.2">
      <c r="C34" s="132" t="s">
        <v>124</v>
      </c>
      <c r="D34" s="109"/>
      <c r="E34" s="107">
        <v>23</v>
      </c>
      <c r="F34" s="109"/>
      <c r="G34" s="109"/>
      <c r="H34" s="109"/>
      <c r="I34" s="234"/>
    </row>
    <row r="35" spans="3:9" s="105" customFormat="1" ht="39.950000000000003" customHeight="1" x14ac:dyDescent="0.2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 x14ac:dyDescent="0.2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 x14ac:dyDescent="0.2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 x14ac:dyDescent="0.2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 x14ac:dyDescent="0.2">
      <c r="C39" s="132" t="s">
        <v>129</v>
      </c>
      <c r="D39" s="109"/>
      <c r="E39" s="107">
        <f>+E32</f>
        <v>356</v>
      </c>
      <c r="F39" s="107"/>
      <c r="G39" s="109"/>
      <c r="H39" s="109"/>
      <c r="I39" s="234"/>
    </row>
    <row r="40" spans="3:9" s="105" customFormat="1" ht="39.950000000000003" customHeight="1" x14ac:dyDescent="0.2">
      <c r="C40" s="136"/>
      <c r="I40" s="137"/>
    </row>
    <row r="41" spans="3:9" s="105" customFormat="1" ht="39.950000000000003" customHeight="1" x14ac:dyDescent="0.2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 x14ac:dyDescent="0.2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 x14ac:dyDescent="0.2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 x14ac:dyDescent="0.2">
      <c r="C44" s="107" t="s">
        <v>215</v>
      </c>
      <c r="D44" s="107">
        <v>100</v>
      </c>
      <c r="E44" s="107">
        <v>103</v>
      </c>
      <c r="F44" s="107">
        <v>6</v>
      </c>
      <c r="G44" s="107">
        <v>4.0999999999999996</v>
      </c>
      <c r="H44" s="107">
        <f>+F44*G44</f>
        <v>24.599999999999998</v>
      </c>
      <c r="I44" s="137"/>
    </row>
    <row r="45" spans="3:9" s="105" customFormat="1" ht="39.950000000000003" customHeight="1" x14ac:dyDescent="0.2">
      <c r="C45" s="107" t="s">
        <v>216</v>
      </c>
      <c r="D45" s="107">
        <v>110</v>
      </c>
      <c r="E45" s="107">
        <v>226.6</v>
      </c>
      <c r="F45" s="107">
        <v>350</v>
      </c>
      <c r="G45" s="107">
        <v>5.6</v>
      </c>
      <c r="H45" s="107">
        <f>+F45*G45</f>
        <v>1959.9999999999998</v>
      </c>
      <c r="I45" s="137"/>
    </row>
    <row r="46" spans="3:9" s="105" customFormat="1" ht="39.950000000000003" customHeight="1" x14ac:dyDescent="0.2">
      <c r="C46" s="141"/>
      <c r="D46" s="141"/>
      <c r="E46" s="141"/>
      <c r="F46" s="141"/>
      <c r="G46" s="141"/>
      <c r="H46" s="141"/>
    </row>
    <row r="47" spans="3:9" s="105" customFormat="1" ht="26.25" x14ac:dyDescent="0.2">
      <c r="C47" s="107" t="s">
        <v>137</v>
      </c>
      <c r="D47" s="222" t="s">
        <v>138</v>
      </c>
      <c r="E47" s="222"/>
      <c r="F47" s="222"/>
      <c r="I47" s="137"/>
    </row>
    <row r="48" spans="3:9" s="105" customFormat="1" ht="26.25" x14ac:dyDescent="0.2">
      <c r="C48" s="107" t="s">
        <v>139</v>
      </c>
      <c r="D48" s="224">
        <f>+E45+E44</f>
        <v>329.6</v>
      </c>
      <c r="E48" s="222"/>
      <c r="F48" s="222"/>
      <c r="I48" s="137"/>
    </row>
    <row r="49" spans="3:9" s="105" customFormat="1" ht="26.25" x14ac:dyDescent="0.2">
      <c r="C49" s="107" t="s">
        <v>140</v>
      </c>
      <c r="D49" s="222">
        <f>+H45+H44</f>
        <v>1984.5999999999997</v>
      </c>
      <c r="E49" s="222"/>
      <c r="F49" s="222"/>
      <c r="I49" s="137"/>
    </row>
    <row r="50" spans="3:9" s="105" customFormat="1" ht="52.5" x14ac:dyDescent="0.2">
      <c r="C50" s="107" t="s">
        <v>222</v>
      </c>
      <c r="D50" s="222">
        <v>0</v>
      </c>
      <c r="E50" s="222"/>
      <c r="F50" s="222"/>
      <c r="I50" s="137"/>
    </row>
    <row r="51" spans="3:9" s="105" customFormat="1" ht="26.25" x14ac:dyDescent="0.2">
      <c r="C51" s="132" t="s">
        <v>142</v>
      </c>
      <c r="D51" s="222">
        <v>0</v>
      </c>
      <c r="E51" s="222"/>
      <c r="F51" s="222"/>
      <c r="I51" s="137"/>
    </row>
    <row r="52" spans="3:9" s="105" customFormat="1" ht="26.25" x14ac:dyDescent="0.2">
      <c r="C52" s="132" t="s">
        <v>143</v>
      </c>
      <c r="D52" s="222">
        <v>0</v>
      </c>
      <c r="E52" s="222"/>
      <c r="F52" s="222"/>
      <c r="I52" s="137"/>
    </row>
    <row r="53" spans="3:9" s="105" customFormat="1" ht="26.25" x14ac:dyDescent="0.2">
      <c r="C53" s="132" t="s">
        <v>144</v>
      </c>
      <c r="D53" s="222">
        <v>0</v>
      </c>
      <c r="E53" s="222"/>
      <c r="F53" s="222"/>
      <c r="I53" s="137"/>
    </row>
    <row r="54" spans="3:9" s="105" customFormat="1" ht="26.25" x14ac:dyDescent="0.2">
      <c r="C54" s="132" t="s">
        <v>145</v>
      </c>
      <c r="D54" s="222">
        <v>0</v>
      </c>
      <c r="E54" s="222"/>
      <c r="F54" s="222"/>
      <c r="I54" s="137"/>
    </row>
    <row r="55" spans="3:9" s="105" customFormat="1" ht="26.25" x14ac:dyDescent="0.2">
      <c r="C55" s="132" t="s">
        <v>223</v>
      </c>
      <c r="D55" s="222">
        <f>+D49*0.09</f>
        <v>178.61399999999998</v>
      </c>
      <c r="E55" s="222"/>
      <c r="F55" s="222"/>
      <c r="I55" s="137"/>
    </row>
    <row r="56" spans="3:9" s="105" customFormat="1" ht="26.25" x14ac:dyDescent="0.2">
      <c r="C56" s="132" t="s">
        <v>147</v>
      </c>
      <c r="D56" s="222">
        <v>0</v>
      </c>
      <c r="E56" s="222"/>
      <c r="F56" s="222"/>
      <c r="I56" s="137"/>
    </row>
    <row r="57" spans="3:9" s="105" customFormat="1" ht="26.25" x14ac:dyDescent="0.2">
      <c r="C57" s="132" t="s">
        <v>183</v>
      </c>
      <c r="D57" s="222">
        <v>0</v>
      </c>
      <c r="E57" s="222"/>
      <c r="F57" s="222"/>
      <c r="I57" s="137"/>
    </row>
    <row r="58" spans="3:9" s="105" customFormat="1" ht="26.25" x14ac:dyDescent="0.2">
      <c r="C58" s="132" t="s">
        <v>74</v>
      </c>
      <c r="D58" s="222">
        <v>0</v>
      </c>
      <c r="E58" s="222"/>
      <c r="F58" s="222"/>
      <c r="I58" s="137"/>
    </row>
    <row r="59" spans="3:9" s="105" customFormat="1" ht="26.25" x14ac:dyDescent="0.2">
      <c r="C59" s="132" t="s">
        <v>148</v>
      </c>
      <c r="D59" s="224">
        <f>+D55+D49+D48</f>
        <v>2492.8139999999994</v>
      </c>
      <c r="E59" s="222"/>
      <c r="F59" s="222"/>
      <c r="I59" s="137"/>
    </row>
    <row r="60" spans="3:9" s="105" customFormat="1" ht="26.25" x14ac:dyDescent="0.2">
      <c r="C60" s="132" t="s">
        <v>149</v>
      </c>
      <c r="D60" s="222">
        <v>0</v>
      </c>
      <c r="E60" s="222"/>
      <c r="F60" s="222"/>
      <c r="I60" s="137"/>
    </row>
    <row r="61" spans="3:9" s="105" customFormat="1" ht="26.25" x14ac:dyDescent="0.2">
      <c r="C61" s="132" t="s">
        <v>150</v>
      </c>
      <c r="D61" s="222">
        <v>0</v>
      </c>
      <c r="E61" s="222"/>
      <c r="F61" s="222"/>
      <c r="I61" s="137"/>
    </row>
    <row r="62" spans="3:9" s="105" customFormat="1" ht="26.25" x14ac:dyDescent="0.2">
      <c r="C62" s="132" t="s">
        <v>198</v>
      </c>
      <c r="D62" s="222">
        <v>0</v>
      </c>
      <c r="E62" s="222"/>
      <c r="F62" s="222"/>
      <c r="I62" s="137"/>
    </row>
    <row r="63" spans="3:9" s="105" customFormat="1" ht="26.25" x14ac:dyDescent="0.2">
      <c r="C63" s="132" t="s">
        <v>151</v>
      </c>
      <c r="D63" s="222">
        <v>0</v>
      </c>
      <c r="E63" s="222"/>
      <c r="F63" s="222"/>
      <c r="I63" s="137"/>
    </row>
    <row r="64" spans="3:9" s="105" customFormat="1" ht="26.25" x14ac:dyDescent="0.2">
      <c r="C64" s="132" t="s">
        <v>152</v>
      </c>
      <c r="D64" s="222">
        <v>0.81</v>
      </c>
      <c r="E64" s="222"/>
      <c r="F64" s="222"/>
      <c r="I64" s="137"/>
    </row>
    <row r="65" spans="3:9" s="105" customFormat="1" ht="26.25" x14ac:dyDescent="0.2">
      <c r="C65" s="132" t="s">
        <v>153</v>
      </c>
      <c r="D65" s="242">
        <f>SUM(D59:D64)</f>
        <v>2493.6239999999993</v>
      </c>
      <c r="E65" s="242"/>
      <c r="F65" s="242"/>
      <c r="I65" s="137"/>
    </row>
    <row r="66" spans="3:9" s="105" customFormat="1" ht="26.25" customHeight="1" x14ac:dyDescent="0.2">
      <c r="C66" s="132" t="s">
        <v>154</v>
      </c>
      <c r="D66" s="222" t="s">
        <v>224</v>
      </c>
      <c r="E66" s="222"/>
      <c r="F66" s="222"/>
      <c r="G66" s="124"/>
      <c r="H66" s="124"/>
      <c r="I66" s="137"/>
    </row>
    <row r="67" spans="3:9" s="105" customFormat="1" ht="39.950000000000003" customHeight="1" x14ac:dyDescent="0.2">
      <c r="C67" s="225" t="s">
        <v>156</v>
      </c>
      <c r="D67" s="222"/>
      <c r="E67" s="222"/>
      <c r="F67" s="222"/>
      <c r="I67" s="137"/>
    </row>
    <row r="68" spans="3:9" s="105" customFormat="1" ht="39.950000000000003" customHeight="1" thickBot="1" x14ac:dyDescent="0.25">
      <c r="C68" s="226"/>
      <c r="D68" s="223"/>
      <c r="E68" s="223"/>
      <c r="F68" s="223"/>
      <c r="G68" s="139"/>
      <c r="H68" s="139"/>
      <c r="I68" s="140"/>
    </row>
    <row r="69" spans="3:9" ht="14.25" x14ac:dyDescent="0.2">
      <c r="C69" s="41"/>
    </row>
  </sheetData>
  <mergeCells count="34">
    <mergeCell ref="D47:F47"/>
    <mergeCell ref="C16:I16"/>
    <mergeCell ref="C20:C26"/>
    <mergeCell ref="F23:F24"/>
    <mergeCell ref="G23:G24"/>
    <mergeCell ref="D25:D26"/>
    <mergeCell ref="E25:E26"/>
    <mergeCell ref="F25:F26"/>
    <mergeCell ref="G25:G26"/>
    <mergeCell ref="C28:I28"/>
    <mergeCell ref="I29:I39"/>
    <mergeCell ref="C41:I41"/>
    <mergeCell ref="C42:E42"/>
    <mergeCell ref="F42:H42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66:F68"/>
    <mergeCell ref="C67:C68"/>
    <mergeCell ref="D60:F60"/>
    <mergeCell ref="D61:F61"/>
    <mergeCell ref="D62:F62"/>
    <mergeCell ref="D63:F63"/>
    <mergeCell ref="D64:F64"/>
    <mergeCell ref="D65:F65"/>
  </mergeCells>
  <pageMargins left="0" right="0" top="0" bottom="0" header="0.31496062992125984" footer="0.31496062992125984"/>
  <pageSetup scale="31" orientation="portrait" r:id="rId1"/>
  <colBreaks count="1" manualBreakCount="1">
    <brk id="9" max="67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3008-1D24-452F-B870-6D295DC1DDE9}">
  <sheetPr>
    <pageSetUpPr fitToPage="1"/>
  </sheetPr>
  <dimension ref="C1:J69"/>
  <sheetViews>
    <sheetView view="pageBreakPreview" topLeftCell="A19" zoomScale="60" zoomScaleNormal="100" workbookViewId="0">
      <selection activeCell="H21" sqref="H21"/>
    </sheetView>
  </sheetViews>
  <sheetFormatPr defaultColWidth="16.33203125" defaultRowHeight="12.75" x14ac:dyDescent="0.2"/>
  <cols>
    <col min="3" max="3" width="103.5" customWidth="1"/>
    <col min="4" max="4" width="33" customWidth="1"/>
    <col min="5" max="5" width="47.33203125" customWidth="1"/>
    <col min="6" max="6" width="63.33203125" customWidth="1"/>
    <col min="7" max="7" width="38.83203125" bestFit="1" customWidth="1"/>
    <col min="8" max="8" width="39.6640625" customWidth="1"/>
    <col min="9" max="9" width="46.5" customWidth="1"/>
  </cols>
  <sheetData>
    <row r="1" spans="3:9" ht="11.25" customHeight="1" x14ac:dyDescent="0.2">
      <c r="C1" s="125"/>
      <c r="D1" s="126"/>
      <c r="E1" s="126"/>
      <c r="F1" s="126"/>
      <c r="G1" s="126"/>
      <c r="H1" s="126"/>
      <c r="I1" s="127"/>
    </row>
    <row r="2" spans="3:9" x14ac:dyDescent="0.2">
      <c r="C2" s="128"/>
      <c r="I2" s="129"/>
    </row>
    <row r="3" spans="3:9" x14ac:dyDescent="0.2">
      <c r="C3" s="128"/>
      <c r="I3" s="129"/>
    </row>
    <row r="4" spans="3:9" x14ac:dyDescent="0.2">
      <c r="C4" s="128"/>
      <c r="I4" s="129"/>
    </row>
    <row r="5" spans="3:9" x14ac:dyDescent="0.2">
      <c r="C5" s="128"/>
      <c r="I5" s="129"/>
    </row>
    <row r="6" spans="3:9" x14ac:dyDescent="0.2">
      <c r="C6" s="128"/>
      <c r="I6" s="129"/>
    </row>
    <row r="7" spans="3:9" x14ac:dyDescent="0.2">
      <c r="C7" s="128"/>
      <c r="I7" s="129"/>
    </row>
    <row r="8" spans="3:9" x14ac:dyDescent="0.2">
      <c r="C8" s="128"/>
      <c r="I8" s="129"/>
    </row>
    <row r="9" spans="3:9" x14ac:dyDescent="0.2">
      <c r="C9" s="128"/>
      <c r="I9" s="129"/>
    </row>
    <row r="10" spans="3:9" x14ac:dyDescent="0.2">
      <c r="C10" s="128"/>
      <c r="I10" s="129"/>
    </row>
    <row r="11" spans="3:9" x14ac:dyDescent="0.2">
      <c r="C11" s="128"/>
      <c r="I11" s="129"/>
    </row>
    <row r="12" spans="3:9" x14ac:dyDescent="0.2">
      <c r="C12" s="128"/>
      <c r="I12" s="129"/>
    </row>
    <row r="13" spans="3:9" x14ac:dyDescent="0.2">
      <c r="C13" s="128"/>
      <c r="I13" s="129"/>
    </row>
    <row r="14" spans="3:9" x14ac:dyDescent="0.2">
      <c r="C14" s="128"/>
      <c r="I14" s="129"/>
    </row>
    <row r="15" spans="3:9" x14ac:dyDescent="0.2">
      <c r="C15" s="128"/>
      <c r="I15" s="129"/>
    </row>
    <row r="16" spans="3:9" ht="26.25" x14ac:dyDescent="0.2">
      <c r="C16" s="239" t="s">
        <v>73</v>
      </c>
      <c r="D16" s="213"/>
      <c r="E16" s="213"/>
      <c r="F16" s="213"/>
      <c r="G16" s="213"/>
      <c r="H16" s="213"/>
      <c r="I16" s="240"/>
    </row>
    <row r="17" spans="3:10" s="105" customFormat="1" ht="52.5" x14ac:dyDescent="0.2">
      <c r="C17" s="150" t="s">
        <v>95</v>
      </c>
      <c r="D17" s="151" t="s">
        <v>96</v>
      </c>
      <c r="E17" s="151" t="s">
        <v>97</v>
      </c>
      <c r="F17" s="151" t="s">
        <v>98</v>
      </c>
      <c r="G17" s="151" t="s">
        <v>99</v>
      </c>
      <c r="H17" s="152" t="s">
        <v>100</v>
      </c>
      <c r="I17" s="153" t="s">
        <v>101</v>
      </c>
    </row>
    <row r="18" spans="3:10" ht="51" customHeight="1" x14ac:dyDescent="0.2">
      <c r="C18" s="150" t="s">
        <v>157</v>
      </c>
      <c r="D18" s="151" t="s">
        <v>160</v>
      </c>
      <c r="E18" s="154">
        <v>1432199003708</v>
      </c>
      <c r="F18" s="151" t="s">
        <v>225</v>
      </c>
      <c r="G18" s="155">
        <v>44744</v>
      </c>
      <c r="H18" s="156">
        <v>44757</v>
      </c>
      <c r="I18" s="157">
        <v>44773</v>
      </c>
    </row>
    <row r="19" spans="3:10" ht="26.25" x14ac:dyDescent="0.2">
      <c r="C19" s="134"/>
      <c r="D19" s="119"/>
      <c r="E19" s="119"/>
      <c r="F19" s="119"/>
      <c r="G19" s="119"/>
      <c r="H19" s="120"/>
      <c r="I19" s="135"/>
    </row>
    <row r="20" spans="3:10" ht="45.75" customHeight="1" x14ac:dyDescent="0.2">
      <c r="C20" s="225" t="s">
        <v>158</v>
      </c>
      <c r="D20" s="107" t="s">
        <v>105</v>
      </c>
      <c r="E20" s="107" t="s">
        <v>162</v>
      </c>
      <c r="F20" s="107" t="s">
        <v>107</v>
      </c>
      <c r="G20" s="107">
        <v>0</v>
      </c>
      <c r="H20" s="120"/>
      <c r="I20" s="135"/>
    </row>
    <row r="21" spans="3:10" ht="78.75" x14ac:dyDescent="0.2">
      <c r="C21" s="225"/>
      <c r="D21" s="107" t="s">
        <v>108</v>
      </c>
      <c r="E21" s="107">
        <v>100</v>
      </c>
      <c r="F21" s="107" t="s">
        <v>109</v>
      </c>
      <c r="G21" s="107">
        <v>0</v>
      </c>
      <c r="H21" s="120"/>
      <c r="I21" s="135"/>
    </row>
    <row r="22" spans="3:10" ht="52.5" x14ac:dyDescent="0.2">
      <c r="C22" s="225"/>
      <c r="D22" s="107" t="s">
        <v>110</v>
      </c>
      <c r="E22" s="107">
        <v>85</v>
      </c>
      <c r="F22" s="107" t="s">
        <v>111</v>
      </c>
      <c r="G22" s="107">
        <v>0</v>
      </c>
      <c r="H22" s="120"/>
      <c r="I22" s="135"/>
      <c r="J22" t="s">
        <v>159</v>
      </c>
    </row>
    <row r="23" spans="3:10" ht="51" customHeight="1" x14ac:dyDescent="0.2">
      <c r="C23" s="225"/>
      <c r="D23" s="107" t="s">
        <v>112</v>
      </c>
      <c r="E23" s="107">
        <v>19</v>
      </c>
      <c r="F23" s="243" t="s">
        <v>113</v>
      </c>
      <c r="G23" s="222">
        <v>0</v>
      </c>
      <c r="H23" s="120"/>
      <c r="I23" s="135"/>
    </row>
    <row r="24" spans="3:10" ht="78.75" x14ac:dyDescent="0.2">
      <c r="C24" s="225"/>
      <c r="D24" s="107" t="s">
        <v>114</v>
      </c>
      <c r="E24" s="107">
        <v>0</v>
      </c>
      <c r="F24" s="243"/>
      <c r="G24" s="222"/>
      <c r="H24" s="120"/>
      <c r="I24" s="135"/>
    </row>
    <row r="25" spans="3:10" ht="51" customHeight="1" x14ac:dyDescent="0.2">
      <c r="C25" s="225"/>
      <c r="D25" s="222" t="s">
        <v>115</v>
      </c>
      <c r="E25" s="149" t="s">
        <v>163</v>
      </c>
      <c r="F25" s="222" t="s">
        <v>118</v>
      </c>
      <c r="G25" s="222">
        <v>0</v>
      </c>
      <c r="H25" s="120"/>
      <c r="I25" s="135"/>
    </row>
    <row r="26" spans="3:10" ht="26.25" x14ac:dyDescent="0.2">
      <c r="C26" s="225"/>
      <c r="D26" s="222"/>
      <c r="E26" s="142" t="s">
        <v>164</v>
      </c>
      <c r="F26" s="222"/>
      <c r="G26" s="222"/>
      <c r="H26" s="120"/>
      <c r="I26" s="135"/>
    </row>
    <row r="27" spans="3:10" s="105" customFormat="1" ht="39.950000000000003" customHeight="1" x14ac:dyDescent="0.2">
      <c r="C27" s="136"/>
      <c r="I27" s="137"/>
    </row>
    <row r="28" spans="3:10" s="105" customFormat="1" ht="39.950000000000003" customHeight="1" x14ac:dyDescent="0.2">
      <c r="C28" s="246" t="s">
        <v>119</v>
      </c>
      <c r="D28" s="247"/>
      <c r="E28" s="247"/>
      <c r="F28" s="247"/>
      <c r="G28" s="247"/>
      <c r="H28" s="247"/>
      <c r="I28" s="248"/>
    </row>
    <row r="29" spans="3:10" s="105" customFormat="1" ht="39.950000000000003" customHeight="1" x14ac:dyDescent="0.2">
      <c r="C29" s="150" t="s">
        <v>78</v>
      </c>
      <c r="D29" s="151" t="s">
        <v>79</v>
      </c>
      <c r="E29" s="151" t="s">
        <v>80</v>
      </c>
      <c r="F29" s="151" t="s">
        <v>81</v>
      </c>
      <c r="G29" s="151" t="s">
        <v>82</v>
      </c>
      <c r="H29" s="151" t="s">
        <v>83</v>
      </c>
      <c r="I29" s="249"/>
    </row>
    <row r="30" spans="3:10" s="105" customFormat="1" ht="39.950000000000003" customHeight="1" x14ac:dyDescent="0.2">
      <c r="C30" s="150" t="s">
        <v>120</v>
      </c>
      <c r="D30" s="158">
        <v>44743</v>
      </c>
      <c r="E30" s="151">
        <v>56.57</v>
      </c>
      <c r="F30" s="151">
        <v>32.4</v>
      </c>
      <c r="G30" s="151">
        <v>3.7199999999999997E-2</v>
      </c>
      <c r="H30" s="151">
        <v>0.91</v>
      </c>
      <c r="I30" s="249"/>
    </row>
    <row r="31" spans="3:10" s="105" customFormat="1" ht="39.950000000000003" customHeight="1" x14ac:dyDescent="0.2">
      <c r="C31" s="150" t="s">
        <v>121</v>
      </c>
      <c r="D31" s="158">
        <v>44713</v>
      </c>
      <c r="E31" s="151">
        <v>11.536</v>
      </c>
      <c r="F31" s="151">
        <v>21.704000000000001</v>
      </c>
      <c r="G31" s="159"/>
      <c r="H31" s="159"/>
      <c r="I31" s="249"/>
    </row>
    <row r="32" spans="3:10" s="105" customFormat="1" ht="39.950000000000003" customHeight="1" x14ac:dyDescent="0.2">
      <c r="C32" s="150" t="s">
        <v>122</v>
      </c>
      <c r="D32" s="159"/>
      <c r="E32" s="151">
        <f>+E30-E31</f>
        <v>45.033999999999999</v>
      </c>
      <c r="F32" s="151"/>
      <c r="G32" s="159"/>
      <c r="H32" s="159"/>
      <c r="I32" s="249"/>
    </row>
    <row r="33" spans="3:9" s="105" customFormat="1" ht="39.950000000000003" customHeight="1" x14ac:dyDescent="0.2">
      <c r="C33" s="150" t="s">
        <v>123</v>
      </c>
      <c r="D33" s="159"/>
      <c r="E33" s="151">
        <v>500</v>
      </c>
      <c r="F33" s="151">
        <v>1</v>
      </c>
      <c r="G33" s="159"/>
      <c r="H33" s="159"/>
      <c r="I33" s="249"/>
    </row>
    <row r="34" spans="3:9" s="105" customFormat="1" ht="39.950000000000003" customHeight="1" x14ac:dyDescent="0.2">
      <c r="C34" s="150" t="s">
        <v>124</v>
      </c>
      <c r="D34" s="159"/>
      <c r="E34" s="151">
        <v>0</v>
      </c>
      <c r="F34" s="159"/>
      <c r="G34" s="159"/>
      <c r="H34" s="159"/>
      <c r="I34" s="249"/>
    </row>
    <row r="35" spans="3:9" s="105" customFormat="1" ht="39.950000000000003" customHeight="1" x14ac:dyDescent="0.2">
      <c r="C35" s="150" t="s">
        <v>125</v>
      </c>
      <c r="D35" s="159"/>
      <c r="E35" s="151">
        <v>0</v>
      </c>
      <c r="F35" s="159"/>
      <c r="G35" s="159"/>
      <c r="H35" s="159"/>
      <c r="I35" s="249"/>
    </row>
    <row r="36" spans="3:9" s="105" customFormat="1" ht="39.950000000000003" customHeight="1" x14ac:dyDescent="0.2">
      <c r="C36" s="150" t="s">
        <v>126</v>
      </c>
      <c r="D36" s="159"/>
      <c r="E36" s="151">
        <v>0</v>
      </c>
      <c r="F36" s="159"/>
      <c r="G36" s="159"/>
      <c r="H36" s="159"/>
      <c r="I36" s="249"/>
    </row>
    <row r="37" spans="3:9" s="105" customFormat="1" ht="39.950000000000003" customHeight="1" x14ac:dyDescent="0.2">
      <c r="C37" s="150" t="s">
        <v>127</v>
      </c>
      <c r="D37" s="159"/>
      <c r="E37" s="151">
        <v>0</v>
      </c>
      <c r="F37" s="159"/>
      <c r="G37" s="159"/>
      <c r="H37" s="159"/>
      <c r="I37" s="249"/>
    </row>
    <row r="38" spans="3:9" s="105" customFormat="1" ht="39.950000000000003" customHeight="1" x14ac:dyDescent="0.2">
      <c r="C38" s="150" t="s">
        <v>128</v>
      </c>
      <c r="D38" s="159"/>
      <c r="E38" s="151">
        <v>0</v>
      </c>
      <c r="F38" s="159"/>
      <c r="G38" s="159"/>
      <c r="H38" s="159"/>
      <c r="I38" s="249"/>
    </row>
    <row r="39" spans="3:9" s="105" customFormat="1" ht="39.950000000000003" customHeight="1" x14ac:dyDescent="0.2">
      <c r="C39" s="150" t="s">
        <v>129</v>
      </c>
      <c r="D39" s="159"/>
      <c r="E39" s="151">
        <f>+E32*E33</f>
        <v>22517</v>
      </c>
      <c r="F39" s="151"/>
      <c r="G39" s="159"/>
      <c r="H39" s="159"/>
      <c r="I39" s="249"/>
    </row>
    <row r="40" spans="3:9" s="105" customFormat="1" ht="39.950000000000003" customHeight="1" x14ac:dyDescent="0.2">
      <c r="C40" s="136"/>
      <c r="I40" s="137"/>
    </row>
    <row r="41" spans="3:9" s="105" customFormat="1" ht="39.950000000000003" customHeight="1" x14ac:dyDescent="0.2">
      <c r="C41" s="247" t="s">
        <v>85</v>
      </c>
      <c r="D41" s="247"/>
      <c r="E41" s="247"/>
      <c r="F41" s="247"/>
      <c r="G41" s="247"/>
      <c r="H41" s="247"/>
      <c r="I41" s="247"/>
    </row>
    <row r="42" spans="3:9" s="105" customFormat="1" ht="39.950000000000003" customHeight="1" x14ac:dyDescent="0.2">
      <c r="C42" s="250" t="s">
        <v>86</v>
      </c>
      <c r="D42" s="251"/>
      <c r="E42" s="252"/>
      <c r="F42" s="253" t="s">
        <v>87</v>
      </c>
      <c r="G42" s="251"/>
      <c r="H42" s="252"/>
      <c r="I42" s="160"/>
    </row>
    <row r="43" spans="3:9" s="105" customFormat="1" ht="56.25" customHeight="1" x14ac:dyDescent="0.2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 x14ac:dyDescent="0.2">
      <c r="C44" s="107" t="s">
        <v>165</v>
      </c>
      <c r="D44" s="107">
        <v>260</v>
      </c>
      <c r="E44" s="107">
        <v>22100</v>
      </c>
      <c r="F44" s="107">
        <f>+E39</f>
        <v>22517</v>
      </c>
      <c r="G44" s="107">
        <v>7.2</v>
      </c>
      <c r="H44" s="107">
        <f>+F44*G44</f>
        <v>162122.4</v>
      </c>
      <c r="I44" s="137"/>
    </row>
    <row r="45" spans="3:9" s="105" customFormat="1" ht="39.950000000000003" customHeight="1" x14ac:dyDescent="0.2">
      <c r="C45" s="107"/>
      <c r="D45" s="107"/>
      <c r="E45" s="107"/>
      <c r="F45" s="107"/>
      <c r="G45" s="107"/>
      <c r="H45" s="107">
        <f>+F45*G45</f>
        <v>0</v>
      </c>
      <c r="I45" s="137"/>
    </row>
    <row r="46" spans="3:9" s="105" customFormat="1" ht="39.950000000000003" customHeight="1" x14ac:dyDescent="0.2">
      <c r="C46" s="141"/>
      <c r="D46" s="141"/>
      <c r="E46" s="141"/>
      <c r="F46" s="141"/>
      <c r="G46" s="141"/>
      <c r="H46" s="141"/>
    </row>
    <row r="47" spans="3:9" s="105" customFormat="1" ht="26.25" x14ac:dyDescent="0.2">
      <c r="C47" s="107" t="s">
        <v>137</v>
      </c>
      <c r="D47" s="222" t="s">
        <v>138</v>
      </c>
      <c r="E47" s="222"/>
      <c r="F47" s="222"/>
      <c r="I47" s="137"/>
    </row>
    <row r="48" spans="3:9" s="105" customFormat="1" ht="26.25" x14ac:dyDescent="0.2">
      <c r="C48" s="107" t="s">
        <v>139</v>
      </c>
      <c r="D48" s="224">
        <f>+E45+E44</f>
        <v>22100</v>
      </c>
      <c r="E48" s="222"/>
      <c r="F48" s="222"/>
      <c r="I48" s="137"/>
    </row>
    <row r="49" spans="3:9" s="105" customFormat="1" ht="26.25" x14ac:dyDescent="0.2">
      <c r="C49" s="107" t="s">
        <v>140</v>
      </c>
      <c r="D49" s="222">
        <f>+H45+H44</f>
        <v>162122.4</v>
      </c>
      <c r="E49" s="222"/>
      <c r="F49" s="222"/>
      <c r="I49" s="137"/>
    </row>
    <row r="50" spans="3:9" s="105" customFormat="1" ht="52.5" x14ac:dyDescent="0.2">
      <c r="C50" s="107" t="s">
        <v>227</v>
      </c>
      <c r="D50" s="222">
        <v>0</v>
      </c>
      <c r="E50" s="222"/>
      <c r="F50" s="222"/>
      <c r="I50" s="137"/>
    </row>
    <row r="51" spans="3:9" s="105" customFormat="1" ht="26.25" x14ac:dyDescent="0.2">
      <c r="C51" s="132" t="s">
        <v>142</v>
      </c>
      <c r="D51" s="222">
        <v>0</v>
      </c>
      <c r="E51" s="222"/>
      <c r="F51" s="222"/>
      <c r="I51" s="137"/>
    </row>
    <row r="52" spans="3:9" s="105" customFormat="1" ht="26.25" x14ac:dyDescent="0.2">
      <c r="C52" s="132" t="s">
        <v>143</v>
      </c>
      <c r="D52" s="222">
        <v>0</v>
      </c>
      <c r="E52" s="222"/>
      <c r="F52" s="222"/>
      <c r="I52" s="137"/>
    </row>
    <row r="53" spans="3:9" s="105" customFormat="1" ht="26.25" x14ac:dyDescent="0.2">
      <c r="C53" s="132" t="s">
        <v>144</v>
      </c>
      <c r="D53" s="222">
        <v>0</v>
      </c>
      <c r="E53" s="222"/>
      <c r="F53" s="222"/>
      <c r="I53" s="137"/>
    </row>
    <row r="54" spans="3:9" s="105" customFormat="1" ht="26.25" x14ac:dyDescent="0.2">
      <c r="C54" s="132" t="s">
        <v>145</v>
      </c>
      <c r="D54" s="222">
        <v>0</v>
      </c>
      <c r="E54" s="222"/>
      <c r="F54" s="222"/>
      <c r="I54" s="137"/>
    </row>
    <row r="55" spans="3:9" s="105" customFormat="1" ht="26.25" x14ac:dyDescent="0.2">
      <c r="C55" s="132" t="s">
        <v>228</v>
      </c>
      <c r="D55" s="222">
        <f>+D49*0.09</f>
        <v>14591.016</v>
      </c>
      <c r="E55" s="222"/>
      <c r="F55" s="222"/>
      <c r="I55" s="137"/>
    </row>
    <row r="56" spans="3:9" s="105" customFormat="1" ht="26.25" x14ac:dyDescent="0.2">
      <c r="C56" s="132" t="s">
        <v>147</v>
      </c>
      <c r="D56" s="222">
        <v>0</v>
      </c>
      <c r="E56" s="222"/>
      <c r="F56" s="222"/>
      <c r="I56" s="137"/>
    </row>
    <row r="57" spans="3:9" s="105" customFormat="1" ht="26.25" x14ac:dyDescent="0.2">
      <c r="C57" s="132" t="s">
        <v>183</v>
      </c>
      <c r="D57" s="222">
        <v>0</v>
      </c>
      <c r="E57" s="222"/>
      <c r="F57" s="222"/>
      <c r="I57" s="137"/>
    </row>
    <row r="58" spans="3:9" s="105" customFormat="1" ht="26.25" x14ac:dyDescent="0.2">
      <c r="C58" s="132" t="s">
        <v>74</v>
      </c>
      <c r="D58" s="222">
        <v>0</v>
      </c>
      <c r="E58" s="222"/>
      <c r="F58" s="222"/>
      <c r="I58" s="137"/>
    </row>
    <row r="59" spans="3:9" s="105" customFormat="1" ht="26.25" x14ac:dyDescent="0.2">
      <c r="C59" s="132" t="s">
        <v>148</v>
      </c>
      <c r="D59" s="224">
        <f>+D55+D49+D48</f>
        <v>198813.416</v>
      </c>
      <c r="E59" s="222"/>
      <c r="F59" s="222"/>
      <c r="I59" s="137"/>
    </row>
    <row r="60" spans="3:9" s="105" customFormat="1" ht="26.25" x14ac:dyDescent="0.2">
      <c r="C60" s="132" t="s">
        <v>149</v>
      </c>
      <c r="D60" s="222">
        <v>0</v>
      </c>
      <c r="E60" s="222"/>
      <c r="F60" s="222"/>
      <c r="I60" s="137"/>
    </row>
    <row r="61" spans="3:9" s="105" customFormat="1" ht="26.25" x14ac:dyDescent="0.2">
      <c r="C61" s="132" t="s">
        <v>150</v>
      </c>
      <c r="D61" s="222">
        <v>0</v>
      </c>
      <c r="E61" s="222"/>
      <c r="F61" s="222"/>
      <c r="I61" s="137"/>
    </row>
    <row r="62" spans="3:9" s="105" customFormat="1" ht="26.25" x14ac:dyDescent="0.2">
      <c r="C62" s="132" t="s">
        <v>198</v>
      </c>
      <c r="D62" s="222">
        <v>0</v>
      </c>
      <c r="E62" s="222"/>
      <c r="F62" s="222"/>
      <c r="I62" s="137"/>
    </row>
    <row r="63" spans="3:9" s="105" customFormat="1" ht="26.25" x14ac:dyDescent="0.2">
      <c r="C63" s="132" t="s">
        <v>151</v>
      </c>
      <c r="D63" s="222">
        <v>0</v>
      </c>
      <c r="E63" s="222"/>
      <c r="F63" s="222"/>
      <c r="I63" s="137"/>
    </row>
    <row r="64" spans="3:9" s="105" customFormat="1" ht="26.25" x14ac:dyDescent="0.2">
      <c r="C64" s="132" t="s">
        <v>152</v>
      </c>
      <c r="D64" s="222">
        <v>0.42</v>
      </c>
      <c r="E64" s="222"/>
      <c r="F64" s="222"/>
      <c r="I64" s="137"/>
    </row>
    <row r="65" spans="3:9" s="105" customFormat="1" ht="26.25" x14ac:dyDescent="0.2">
      <c r="C65" s="132" t="s">
        <v>153</v>
      </c>
      <c r="D65" s="242">
        <f>SUM(D59:D64)</f>
        <v>198813.83600000001</v>
      </c>
      <c r="E65" s="242"/>
      <c r="F65" s="242"/>
      <c r="I65" s="137"/>
    </row>
    <row r="66" spans="3:9" s="105" customFormat="1" ht="26.25" customHeight="1" x14ac:dyDescent="0.2">
      <c r="C66" s="132" t="s">
        <v>154</v>
      </c>
      <c r="D66" s="222" t="s">
        <v>226</v>
      </c>
      <c r="E66" s="222"/>
      <c r="F66" s="222"/>
      <c r="G66" s="124"/>
      <c r="H66" s="124"/>
      <c r="I66" s="137"/>
    </row>
    <row r="67" spans="3:9" s="105" customFormat="1" ht="39.950000000000003" customHeight="1" x14ac:dyDescent="0.2">
      <c r="C67" s="225" t="s">
        <v>156</v>
      </c>
      <c r="D67" s="222"/>
      <c r="E67" s="222"/>
      <c r="F67" s="222"/>
      <c r="I67" s="137"/>
    </row>
    <row r="68" spans="3:9" s="105" customFormat="1" ht="39.950000000000003" customHeight="1" thickBot="1" x14ac:dyDescent="0.25">
      <c r="C68" s="226"/>
      <c r="D68" s="223"/>
      <c r="E68" s="223"/>
      <c r="F68" s="223"/>
      <c r="G68" s="139"/>
      <c r="H68" s="139"/>
      <c r="I68" s="140"/>
    </row>
    <row r="69" spans="3:9" ht="14.25" x14ac:dyDescent="0.2">
      <c r="C69" s="41"/>
    </row>
  </sheetData>
  <mergeCells count="33">
    <mergeCell ref="D66:F68"/>
    <mergeCell ref="C67:C68"/>
    <mergeCell ref="D60:F60"/>
    <mergeCell ref="D61:F61"/>
    <mergeCell ref="D62:F62"/>
    <mergeCell ref="D63:F63"/>
    <mergeCell ref="D64:F64"/>
    <mergeCell ref="D65:F65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47:F47"/>
    <mergeCell ref="C16:I16"/>
    <mergeCell ref="C20:C26"/>
    <mergeCell ref="F23:F24"/>
    <mergeCell ref="G23:G24"/>
    <mergeCell ref="D25:D26"/>
    <mergeCell ref="F25:F26"/>
    <mergeCell ref="G25:G26"/>
    <mergeCell ref="C28:I28"/>
    <mergeCell ref="I29:I39"/>
    <mergeCell ref="C41:I41"/>
    <mergeCell ref="C42:E42"/>
    <mergeCell ref="F42:H42"/>
  </mergeCells>
  <pageMargins left="0.39370078740157483" right="0.39370078740157483" top="0.39370078740157483" bottom="0.39370078740157483" header="0.31496062992125984" footer="0.31496062992125984"/>
  <pageSetup scale="2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5DBC-F1BC-422A-9979-F77605FCE75A}">
  <sheetPr>
    <pageSetUpPr fitToPage="1"/>
  </sheetPr>
  <dimension ref="C1:I60"/>
  <sheetViews>
    <sheetView topLeftCell="A46" workbookViewId="0">
      <selection activeCell="E59" sqref="E59"/>
    </sheetView>
  </sheetViews>
  <sheetFormatPr defaultColWidth="16.33203125" defaultRowHeight="12.75" x14ac:dyDescent="0.2"/>
  <cols>
    <col min="3" max="3" width="74.33203125" bestFit="1" customWidth="1"/>
    <col min="4" max="4" width="17" bestFit="1" customWidth="1"/>
    <col min="5" max="5" width="16.5" bestFit="1" customWidth="1"/>
    <col min="6" max="6" width="41.1640625" bestFit="1" customWidth="1"/>
    <col min="7" max="7" width="17.5" bestFit="1" customWidth="1"/>
    <col min="8" max="8" width="16.5" bestFit="1" customWidth="1"/>
    <col min="9" max="9" width="15.1640625" bestFit="1" customWidth="1"/>
  </cols>
  <sheetData>
    <row r="1" spans="3:9" ht="11.25" customHeight="1" x14ac:dyDescent="0.2"/>
    <row r="7" spans="3:9" ht="15.75" x14ac:dyDescent="0.2">
      <c r="C7" s="189" t="s">
        <v>73</v>
      </c>
      <c r="D7" s="189"/>
      <c r="E7" s="189"/>
      <c r="F7" s="189"/>
      <c r="G7" s="189"/>
      <c r="H7" s="189"/>
      <c r="I7" s="189"/>
    </row>
    <row r="8" spans="3:9" ht="13.5" thickBot="1" x14ac:dyDescent="0.25">
      <c r="C8" s="42"/>
    </row>
    <row r="9" spans="3:9" ht="27.75" thickBot="1" x14ac:dyDescent="0.25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14.25" thickTop="1" thickBot="1" x14ac:dyDescent="0.25">
      <c r="C10" s="102" t="s">
        <v>91</v>
      </c>
      <c r="D10" s="48" t="s">
        <v>102</v>
      </c>
      <c r="E10" s="87">
        <v>1432199003693</v>
      </c>
      <c r="F10" s="48" t="s">
        <v>189</v>
      </c>
      <c r="G10" s="49">
        <v>44713.232638888891</v>
      </c>
      <c r="H10" s="50">
        <v>44727</v>
      </c>
      <c r="I10" s="51">
        <v>44742</v>
      </c>
    </row>
    <row r="11" spans="3:9" ht="15.75" thickBot="1" x14ac:dyDescent="0.25">
      <c r="C11" s="52"/>
    </row>
    <row r="12" spans="3:9" ht="17.25" thickBot="1" x14ac:dyDescent="0.25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 x14ac:dyDescent="0.25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31.5" thickTop="1" thickBot="1" x14ac:dyDescent="0.25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 x14ac:dyDescent="0.25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 x14ac:dyDescent="0.25">
      <c r="C16" s="56"/>
      <c r="D16" s="60" t="s">
        <v>114</v>
      </c>
      <c r="E16" s="60">
        <v>0</v>
      </c>
      <c r="F16" s="205"/>
      <c r="G16" s="207"/>
    </row>
    <row r="17" spans="3:9" ht="14.25" thickTop="1" x14ac:dyDescent="0.2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 x14ac:dyDescent="0.25">
      <c r="C18" s="57"/>
      <c r="D18" s="209"/>
      <c r="E18" s="63" t="s">
        <v>117</v>
      </c>
      <c r="F18" s="209"/>
      <c r="G18" s="210"/>
    </row>
    <row r="19" spans="3:9" ht="15.75" thickBot="1" x14ac:dyDescent="0.25">
      <c r="C19" s="52"/>
    </row>
    <row r="20" spans="3:9" ht="14.25" thickBot="1" x14ac:dyDescent="0.25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 x14ac:dyDescent="0.25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 x14ac:dyDescent="0.25">
      <c r="C22" s="67" t="s">
        <v>120</v>
      </c>
      <c r="D22" s="68">
        <v>44713</v>
      </c>
      <c r="E22" s="60">
        <v>1055</v>
      </c>
      <c r="F22" s="60">
        <v>0</v>
      </c>
      <c r="G22" s="60">
        <v>0.67</v>
      </c>
      <c r="H22" s="61">
        <v>0.97</v>
      </c>
      <c r="I22" s="191"/>
    </row>
    <row r="23" spans="3:9" ht="15" thickTop="1" thickBot="1" x14ac:dyDescent="0.25">
      <c r="C23" s="67" t="s">
        <v>121</v>
      </c>
      <c r="D23" s="68">
        <v>44682</v>
      </c>
      <c r="E23" s="60">
        <v>987</v>
      </c>
      <c r="F23" s="60">
        <v>0</v>
      </c>
      <c r="G23" s="69"/>
      <c r="H23" s="70"/>
      <c r="I23" s="191"/>
    </row>
    <row r="24" spans="3:9" ht="15" thickTop="1" thickBot="1" x14ac:dyDescent="0.25">
      <c r="C24" s="67" t="s">
        <v>122</v>
      </c>
      <c r="D24" s="69"/>
      <c r="E24" s="60">
        <v>68</v>
      </c>
      <c r="F24" s="69"/>
      <c r="G24" s="69"/>
      <c r="H24" s="70"/>
      <c r="I24" s="191"/>
    </row>
    <row r="25" spans="3:9" ht="15" thickTop="1" thickBot="1" x14ac:dyDescent="0.25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 x14ac:dyDescent="0.25">
      <c r="C26" s="67" t="s">
        <v>124</v>
      </c>
      <c r="D26" s="69"/>
      <c r="E26" s="60">
        <v>1460</v>
      </c>
      <c r="F26" s="69"/>
      <c r="G26" s="69"/>
      <c r="H26" s="70"/>
      <c r="I26" s="191"/>
    </row>
    <row r="27" spans="3:9" ht="15" thickTop="1" thickBot="1" x14ac:dyDescent="0.25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 x14ac:dyDescent="0.25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 x14ac:dyDescent="0.25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 x14ac:dyDescent="0.25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 x14ac:dyDescent="0.25">
      <c r="C31" s="71" t="s">
        <v>129</v>
      </c>
      <c r="D31" s="72"/>
      <c r="E31" s="73">
        <v>1020</v>
      </c>
      <c r="F31" s="72"/>
      <c r="G31" s="72"/>
      <c r="H31" s="74"/>
      <c r="I31" s="191"/>
    </row>
    <row r="32" spans="3:9" ht="15.75" thickBot="1" x14ac:dyDescent="0.25">
      <c r="C32" s="52"/>
    </row>
    <row r="33" spans="3:8" ht="14.25" thickBot="1" x14ac:dyDescent="0.25">
      <c r="C33" s="192" t="s">
        <v>85</v>
      </c>
      <c r="D33" s="193"/>
      <c r="E33" s="193"/>
      <c r="F33" s="193"/>
      <c r="G33" s="193"/>
      <c r="H33" s="194"/>
    </row>
    <row r="34" spans="3:8" ht="15" thickTop="1" thickBot="1" x14ac:dyDescent="0.25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 x14ac:dyDescent="0.25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 x14ac:dyDescent="0.25">
      <c r="C36" s="67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 x14ac:dyDescent="0.25">
      <c r="C37" s="71" t="s">
        <v>136</v>
      </c>
      <c r="D37" s="101">
        <v>220</v>
      </c>
      <c r="E37" s="101">
        <v>0</v>
      </c>
      <c r="F37" s="101">
        <v>1540</v>
      </c>
      <c r="G37" s="78">
        <v>8.9</v>
      </c>
      <c r="H37" s="79">
        <f>+F37*G37</f>
        <v>13706</v>
      </c>
    </row>
    <row r="38" spans="3:8" ht="15.75" thickBot="1" x14ac:dyDescent="0.25">
      <c r="C38" s="52"/>
    </row>
    <row r="39" spans="3:8" ht="14.25" thickBot="1" x14ac:dyDescent="0.25">
      <c r="C39" s="80" t="s">
        <v>137</v>
      </c>
      <c r="D39" s="81" t="s">
        <v>138</v>
      </c>
    </row>
    <row r="40" spans="3:8" ht="16.5" thickTop="1" thickBot="1" x14ac:dyDescent="0.25">
      <c r="C40" s="67" t="s">
        <v>139</v>
      </c>
      <c r="D40" s="82">
        <v>4600</v>
      </c>
    </row>
    <row r="41" spans="3:8" ht="15" thickTop="1" thickBot="1" x14ac:dyDescent="0.25">
      <c r="C41" s="67" t="s">
        <v>140</v>
      </c>
      <c r="D41" s="61">
        <v>9028</v>
      </c>
    </row>
    <row r="42" spans="3:8" ht="16.5" thickTop="1" thickBot="1" x14ac:dyDescent="0.25">
      <c r="C42" s="67" t="s">
        <v>141</v>
      </c>
      <c r="D42" s="82">
        <v>194</v>
      </c>
    </row>
    <row r="43" spans="3:8" ht="15" thickTop="1" thickBot="1" x14ac:dyDescent="0.25">
      <c r="C43" s="67" t="s">
        <v>142</v>
      </c>
      <c r="D43" s="61">
        <v>0</v>
      </c>
    </row>
    <row r="44" spans="3:8" ht="15" thickTop="1" thickBot="1" x14ac:dyDescent="0.25">
      <c r="C44" s="67" t="s">
        <v>143</v>
      </c>
      <c r="D44" s="61">
        <v>0</v>
      </c>
    </row>
    <row r="45" spans="3:8" ht="15" thickTop="1" thickBot="1" x14ac:dyDescent="0.25">
      <c r="C45" s="67" t="s">
        <v>144</v>
      </c>
      <c r="D45" s="61">
        <v>0</v>
      </c>
    </row>
    <row r="46" spans="3:8" ht="15" thickTop="1" thickBot="1" x14ac:dyDescent="0.25">
      <c r="C46" s="67" t="s">
        <v>145</v>
      </c>
      <c r="D46" s="61">
        <v>0</v>
      </c>
    </row>
    <row r="47" spans="3:8" ht="15" thickTop="1" thickBot="1" x14ac:dyDescent="0.25">
      <c r="C47" s="67" t="s">
        <v>146</v>
      </c>
      <c r="D47" s="61">
        <f>+D41*0.09</f>
        <v>812.52</v>
      </c>
    </row>
    <row r="48" spans="3:8" ht="15" thickTop="1" thickBot="1" x14ac:dyDescent="0.25">
      <c r="C48" s="67" t="s">
        <v>147</v>
      </c>
      <c r="D48" s="61">
        <v>0</v>
      </c>
    </row>
    <row r="49" spans="3:8" ht="15" thickTop="1" thickBot="1" x14ac:dyDescent="0.25">
      <c r="C49" s="67" t="s">
        <v>183</v>
      </c>
      <c r="D49" s="61">
        <v>0</v>
      </c>
    </row>
    <row r="50" spans="3:8" ht="15" thickTop="1" thickBot="1" x14ac:dyDescent="0.25">
      <c r="C50" s="67" t="s">
        <v>74</v>
      </c>
      <c r="D50" s="61">
        <v>358702</v>
      </c>
    </row>
    <row r="51" spans="3:8" ht="15" thickTop="1" thickBot="1" x14ac:dyDescent="0.25">
      <c r="C51" s="67" t="s">
        <v>148</v>
      </c>
      <c r="D51" s="61">
        <f>SUM(D40:D50)</f>
        <v>373336.52</v>
      </c>
    </row>
    <row r="52" spans="3:8" ht="15" thickTop="1" thickBot="1" x14ac:dyDescent="0.25">
      <c r="C52" s="67" t="s">
        <v>149</v>
      </c>
      <c r="D52" s="61">
        <v>0</v>
      </c>
    </row>
    <row r="53" spans="3:8" ht="15" thickTop="1" thickBot="1" x14ac:dyDescent="0.25">
      <c r="C53" s="67" t="s">
        <v>150</v>
      </c>
      <c r="D53" s="61">
        <v>0</v>
      </c>
    </row>
    <row r="54" spans="3:8" ht="15" thickTop="1" thickBot="1" x14ac:dyDescent="0.25">
      <c r="C54" s="67" t="s">
        <v>151</v>
      </c>
      <c r="D54" s="61">
        <v>0</v>
      </c>
    </row>
    <row r="55" spans="3:8" ht="15" thickTop="1" thickBot="1" x14ac:dyDescent="0.25">
      <c r="C55" s="67" t="s">
        <v>152</v>
      </c>
      <c r="D55" s="61">
        <v>0.5</v>
      </c>
    </row>
    <row r="56" spans="3:8" ht="15" thickTop="1" thickBot="1" x14ac:dyDescent="0.25">
      <c r="C56" s="83" t="s">
        <v>153</v>
      </c>
      <c r="D56" s="84">
        <f>SUM(D51:D55)</f>
        <v>373337.02</v>
      </c>
    </row>
    <row r="57" spans="3:8" ht="25.5" customHeight="1" thickTop="1" thickBot="1" x14ac:dyDescent="0.25">
      <c r="C57" s="83" t="s">
        <v>154</v>
      </c>
      <c r="D57" s="202" t="s">
        <v>229</v>
      </c>
      <c r="E57" s="203"/>
      <c r="F57" s="203"/>
      <c r="G57" s="203"/>
      <c r="H57" s="203"/>
    </row>
    <row r="58" spans="3:8" ht="15.75" thickTop="1" x14ac:dyDescent="0.2">
      <c r="C58" s="85"/>
      <c r="D58" s="200"/>
    </row>
    <row r="59" spans="3:8" ht="14.25" thickBot="1" x14ac:dyDescent="0.25">
      <c r="C59" s="86" t="s">
        <v>156</v>
      </c>
      <c r="D59" s="201"/>
    </row>
    <row r="60" spans="3:8" ht="14.25" x14ac:dyDescent="0.2">
      <c r="C60" s="41"/>
    </row>
  </sheetData>
  <mergeCells count="13">
    <mergeCell ref="C7:I7"/>
    <mergeCell ref="F15:F16"/>
    <mergeCell ref="G15:G16"/>
    <mergeCell ref="D17:D18"/>
    <mergeCell ref="F17:F18"/>
    <mergeCell ref="G17:G18"/>
    <mergeCell ref="D58:D59"/>
    <mergeCell ref="C20:I20"/>
    <mergeCell ref="I21:I31"/>
    <mergeCell ref="C33:H33"/>
    <mergeCell ref="C34:E34"/>
    <mergeCell ref="F34:H34"/>
    <mergeCell ref="D57:H57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AFC7B-A23A-4C76-B117-CC491DB04059}">
  <dimension ref="A1:I68"/>
  <sheetViews>
    <sheetView view="pageBreakPreview" topLeftCell="C20" zoomScale="60" zoomScaleNormal="40" workbookViewId="0">
      <selection activeCell="F36" sqref="F36"/>
    </sheetView>
  </sheetViews>
  <sheetFormatPr defaultColWidth="16.33203125" defaultRowHeight="12.75" x14ac:dyDescent="0.2"/>
  <cols>
    <col min="1" max="2" width="16.33203125" hidden="1" customWidth="1"/>
    <col min="3" max="3" width="89.664062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34.5" bestFit="1" customWidth="1"/>
  </cols>
  <sheetData>
    <row r="1" spans="3:9" ht="11.25" customHeight="1" x14ac:dyDescent="0.2">
      <c r="C1" s="125"/>
      <c r="D1" s="126"/>
      <c r="E1" s="126"/>
      <c r="F1" s="126"/>
      <c r="G1" s="126"/>
      <c r="H1" s="126"/>
      <c r="I1" s="127"/>
    </row>
    <row r="2" spans="3:9" x14ac:dyDescent="0.2">
      <c r="C2" s="128"/>
      <c r="I2" s="129"/>
    </row>
    <row r="3" spans="3:9" x14ac:dyDescent="0.2">
      <c r="C3" s="128"/>
      <c r="I3" s="129"/>
    </row>
    <row r="4" spans="3:9" x14ac:dyDescent="0.2">
      <c r="C4" s="128"/>
      <c r="I4" s="129"/>
    </row>
    <row r="5" spans="3:9" x14ac:dyDescent="0.2">
      <c r="C5" s="128"/>
      <c r="I5" s="129"/>
    </row>
    <row r="6" spans="3:9" x14ac:dyDescent="0.2">
      <c r="C6" s="128"/>
      <c r="I6" s="129"/>
    </row>
    <row r="7" spans="3:9" x14ac:dyDescent="0.2">
      <c r="C7" s="128"/>
      <c r="I7" s="129"/>
    </row>
    <row r="8" spans="3:9" x14ac:dyDescent="0.2">
      <c r="C8" s="128"/>
      <c r="I8" s="129"/>
    </row>
    <row r="9" spans="3:9" x14ac:dyDescent="0.2">
      <c r="C9" s="128"/>
      <c r="I9" s="129"/>
    </row>
    <row r="10" spans="3:9" x14ac:dyDescent="0.2">
      <c r="C10" s="128"/>
      <c r="I10" s="129"/>
    </row>
    <row r="11" spans="3:9" x14ac:dyDescent="0.2">
      <c r="C11" s="128"/>
      <c r="I11" s="129"/>
    </row>
    <row r="12" spans="3:9" x14ac:dyDescent="0.2">
      <c r="C12" s="128"/>
      <c r="I12" s="129"/>
    </row>
    <row r="13" spans="3:9" x14ac:dyDescent="0.2">
      <c r="C13" s="128"/>
      <c r="I13" s="129"/>
    </row>
    <row r="14" spans="3:9" x14ac:dyDescent="0.2">
      <c r="C14" s="128"/>
      <c r="I14" s="129"/>
    </row>
    <row r="15" spans="3:9" x14ac:dyDescent="0.2">
      <c r="C15" s="128"/>
      <c r="I15" s="129"/>
    </row>
    <row r="16" spans="3:9" ht="26.25" x14ac:dyDescent="0.2">
      <c r="C16" s="239" t="s">
        <v>73</v>
      </c>
      <c r="D16" s="213"/>
      <c r="E16" s="213"/>
      <c r="F16" s="213"/>
      <c r="G16" s="213"/>
      <c r="H16" s="213"/>
      <c r="I16" s="240"/>
    </row>
    <row r="17" spans="3:9" ht="40.5" x14ac:dyDescent="0.2">
      <c r="C17" s="130" t="s">
        <v>95</v>
      </c>
      <c r="D17" s="103" t="s">
        <v>96</v>
      </c>
      <c r="E17" s="103" t="s">
        <v>97</v>
      </c>
      <c r="F17" s="103" t="s">
        <v>98</v>
      </c>
      <c r="G17" s="103" t="s">
        <v>99</v>
      </c>
      <c r="H17" s="123" t="s">
        <v>100</v>
      </c>
      <c r="I17" s="131" t="s">
        <v>101</v>
      </c>
    </row>
    <row r="18" spans="3:9" ht="51" customHeight="1" x14ac:dyDescent="0.2">
      <c r="C18" s="132" t="s">
        <v>230</v>
      </c>
      <c r="D18" s="113" t="s">
        <v>231</v>
      </c>
      <c r="E18" s="161" t="s">
        <v>232</v>
      </c>
      <c r="F18" s="113" t="s">
        <v>236</v>
      </c>
      <c r="G18" s="115">
        <v>44744.132638888892</v>
      </c>
      <c r="H18" s="116">
        <v>44728</v>
      </c>
      <c r="I18" s="133">
        <v>44743</v>
      </c>
    </row>
    <row r="19" spans="3:9" ht="26.25" x14ac:dyDescent="0.2">
      <c r="C19" s="134"/>
      <c r="D19" s="119"/>
      <c r="E19" s="119"/>
      <c r="F19" s="119"/>
      <c r="G19" s="119"/>
      <c r="H19" s="120"/>
      <c r="I19" s="135"/>
    </row>
    <row r="20" spans="3:9" ht="45.75" customHeight="1" x14ac:dyDescent="0.2">
      <c r="C20" s="241" t="s">
        <v>233</v>
      </c>
      <c r="D20" s="113" t="s">
        <v>105</v>
      </c>
      <c r="E20" s="162" t="s">
        <v>234</v>
      </c>
      <c r="F20" s="113" t="s">
        <v>107</v>
      </c>
      <c r="G20" s="113">
        <v>0</v>
      </c>
      <c r="H20" s="120"/>
      <c r="I20" s="135"/>
    </row>
    <row r="21" spans="3:9" ht="51" x14ac:dyDescent="0.2">
      <c r="C21" s="241"/>
      <c r="D21" s="113" t="s">
        <v>108</v>
      </c>
      <c r="E21" s="113">
        <v>0</v>
      </c>
      <c r="F21" s="113" t="s">
        <v>109</v>
      </c>
      <c r="G21" s="113">
        <v>0</v>
      </c>
      <c r="H21" s="120"/>
      <c r="I21" s="135"/>
    </row>
    <row r="22" spans="3:9" ht="51" x14ac:dyDescent="0.2">
      <c r="C22" s="241"/>
      <c r="D22" s="113" t="s">
        <v>110</v>
      </c>
      <c r="E22" s="113">
        <v>0</v>
      </c>
      <c r="F22" s="113" t="s">
        <v>111</v>
      </c>
      <c r="G22" s="113">
        <v>0</v>
      </c>
      <c r="H22" s="120"/>
      <c r="I22" s="135"/>
    </row>
    <row r="23" spans="3:9" ht="76.5" x14ac:dyDescent="0.2">
      <c r="C23" s="241"/>
      <c r="D23" s="113" t="s">
        <v>112</v>
      </c>
      <c r="E23" s="113">
        <v>0</v>
      </c>
      <c r="F23" s="214" t="s">
        <v>113</v>
      </c>
      <c r="G23" s="215">
        <v>0</v>
      </c>
      <c r="H23" s="120"/>
      <c r="I23" s="135"/>
    </row>
    <row r="24" spans="3:9" ht="76.5" x14ac:dyDescent="0.2">
      <c r="C24" s="241"/>
      <c r="D24" s="113" t="s">
        <v>114</v>
      </c>
      <c r="E24" s="113">
        <v>0</v>
      </c>
      <c r="F24" s="214"/>
      <c r="G24" s="215"/>
      <c r="H24" s="120"/>
      <c r="I24" s="135"/>
    </row>
    <row r="25" spans="3:9" ht="51" customHeight="1" x14ac:dyDescent="0.2">
      <c r="C25" s="241"/>
      <c r="D25" s="215" t="s">
        <v>115</v>
      </c>
      <c r="E25" s="227" t="s">
        <v>205</v>
      </c>
      <c r="F25" s="215" t="s">
        <v>118</v>
      </c>
      <c r="G25" s="215">
        <v>0</v>
      </c>
      <c r="H25" s="120"/>
      <c r="I25" s="135"/>
    </row>
    <row r="26" spans="3:9" ht="26.25" x14ac:dyDescent="0.2">
      <c r="C26" s="241"/>
      <c r="D26" s="215"/>
      <c r="E26" s="228"/>
      <c r="F26" s="215"/>
      <c r="G26" s="215"/>
      <c r="H26" s="120"/>
      <c r="I26" s="135"/>
    </row>
    <row r="27" spans="3:9" s="105" customFormat="1" ht="39.950000000000003" customHeight="1" x14ac:dyDescent="0.2">
      <c r="C27" s="136"/>
      <c r="I27" s="137"/>
    </row>
    <row r="28" spans="3:9" s="105" customFormat="1" ht="39.950000000000003" customHeight="1" x14ac:dyDescent="0.2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 x14ac:dyDescent="0.2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 x14ac:dyDescent="0.2">
      <c r="C30" s="132" t="s">
        <v>120</v>
      </c>
      <c r="D30" s="108"/>
      <c r="E30" s="107">
        <v>0</v>
      </c>
      <c r="F30" s="107">
        <v>0</v>
      </c>
      <c r="G30" s="107">
        <v>0.1</v>
      </c>
      <c r="H30" s="107">
        <v>0</v>
      </c>
      <c r="I30" s="234"/>
    </row>
    <row r="31" spans="3:9" s="105" customFormat="1" ht="39.950000000000003" customHeight="1" x14ac:dyDescent="0.2">
      <c r="C31" s="132" t="s">
        <v>121</v>
      </c>
      <c r="D31" s="108"/>
      <c r="E31" s="107">
        <v>0</v>
      </c>
      <c r="F31" s="107">
        <v>0</v>
      </c>
      <c r="G31" s="109"/>
      <c r="H31" s="109"/>
      <c r="I31" s="234"/>
    </row>
    <row r="32" spans="3:9" s="105" customFormat="1" ht="39.950000000000003" customHeight="1" x14ac:dyDescent="0.2">
      <c r="C32" s="132" t="s">
        <v>122</v>
      </c>
      <c r="D32" s="109"/>
      <c r="E32" s="107">
        <v>0</v>
      </c>
      <c r="F32" s="107"/>
      <c r="G32" s="109"/>
      <c r="H32" s="109"/>
      <c r="I32" s="234"/>
    </row>
    <row r="33" spans="3:9" s="105" customFormat="1" ht="39.950000000000003" customHeight="1" x14ac:dyDescent="0.2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 x14ac:dyDescent="0.2">
      <c r="C34" s="132" t="s">
        <v>124</v>
      </c>
      <c r="D34" s="109"/>
      <c r="E34" s="107">
        <v>0</v>
      </c>
      <c r="F34" s="109"/>
      <c r="G34" s="109"/>
      <c r="H34" s="109"/>
      <c r="I34" s="234"/>
    </row>
    <row r="35" spans="3:9" s="105" customFormat="1" ht="39.950000000000003" customHeight="1" x14ac:dyDescent="0.2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 x14ac:dyDescent="0.2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 x14ac:dyDescent="0.2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 x14ac:dyDescent="0.2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 x14ac:dyDescent="0.2">
      <c r="C39" s="132" t="s">
        <v>129</v>
      </c>
      <c r="D39" s="109"/>
      <c r="E39" s="107">
        <f>+E32</f>
        <v>0</v>
      </c>
      <c r="F39" s="107"/>
      <c r="G39" s="109"/>
      <c r="H39" s="109"/>
      <c r="I39" s="234"/>
    </row>
    <row r="40" spans="3:9" s="105" customFormat="1" ht="39.950000000000003" customHeight="1" x14ac:dyDescent="0.2">
      <c r="C40" s="136"/>
      <c r="I40" s="137"/>
    </row>
    <row r="41" spans="3:9" s="105" customFormat="1" ht="39.950000000000003" customHeight="1" x14ac:dyDescent="0.2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 x14ac:dyDescent="0.2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 x14ac:dyDescent="0.2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 x14ac:dyDescent="0.2">
      <c r="C44" s="132">
        <v>5</v>
      </c>
      <c r="D44" s="111">
        <v>0</v>
      </c>
      <c r="E44" s="111">
        <v>0</v>
      </c>
      <c r="F44" s="111">
        <v>0</v>
      </c>
      <c r="G44" s="110">
        <v>0</v>
      </c>
      <c r="H44" s="107">
        <v>0</v>
      </c>
      <c r="I44" s="137"/>
    </row>
    <row r="45" spans="3:9" s="105" customFormat="1" ht="39.950000000000003" customHeight="1" x14ac:dyDescent="0.2">
      <c r="C45" s="132"/>
      <c r="D45" s="111"/>
      <c r="E45" s="111"/>
      <c r="F45" s="111"/>
      <c r="G45" s="110"/>
      <c r="H45" s="107"/>
      <c r="I45" s="137"/>
    </row>
    <row r="46" spans="3:9" s="105" customFormat="1" ht="26.25" x14ac:dyDescent="0.2">
      <c r="C46" s="132" t="s">
        <v>137</v>
      </c>
      <c r="D46" s="222" t="s">
        <v>138</v>
      </c>
      <c r="E46" s="222"/>
      <c r="F46" s="222"/>
      <c r="I46" s="137"/>
    </row>
    <row r="47" spans="3:9" s="105" customFormat="1" ht="26.25" x14ac:dyDescent="0.2">
      <c r="C47" s="132" t="s">
        <v>139</v>
      </c>
      <c r="D47" s="224">
        <v>0</v>
      </c>
      <c r="E47" s="222"/>
      <c r="F47" s="222"/>
      <c r="I47" s="137"/>
    </row>
    <row r="48" spans="3:9" s="105" customFormat="1" ht="26.25" x14ac:dyDescent="0.2">
      <c r="C48" s="132" t="s">
        <v>140</v>
      </c>
      <c r="D48" s="222">
        <v>0</v>
      </c>
      <c r="E48" s="222"/>
      <c r="F48" s="222"/>
      <c r="I48" s="137"/>
    </row>
    <row r="49" spans="3:9" s="105" customFormat="1" ht="52.5" x14ac:dyDescent="0.2">
      <c r="C49" s="132" t="s">
        <v>207</v>
      </c>
      <c r="D49" s="222">
        <v>0</v>
      </c>
      <c r="E49" s="222"/>
      <c r="F49" s="222"/>
      <c r="I49" s="137"/>
    </row>
    <row r="50" spans="3:9" s="105" customFormat="1" ht="26.25" x14ac:dyDescent="0.2">
      <c r="C50" s="132" t="s">
        <v>142</v>
      </c>
      <c r="D50" s="222">
        <v>0</v>
      </c>
      <c r="E50" s="222"/>
      <c r="F50" s="222"/>
      <c r="I50" s="137"/>
    </row>
    <row r="51" spans="3:9" s="105" customFormat="1" ht="26.25" x14ac:dyDescent="0.2">
      <c r="C51" s="132" t="s">
        <v>143</v>
      </c>
      <c r="D51" s="222">
        <v>0</v>
      </c>
      <c r="E51" s="222"/>
      <c r="F51" s="222"/>
      <c r="I51" s="137"/>
    </row>
    <row r="52" spans="3:9" s="105" customFormat="1" ht="26.25" x14ac:dyDescent="0.2">
      <c r="C52" s="132" t="s">
        <v>144</v>
      </c>
      <c r="D52" s="222">
        <v>0</v>
      </c>
      <c r="E52" s="222"/>
      <c r="F52" s="222"/>
      <c r="I52" s="137"/>
    </row>
    <row r="53" spans="3:9" s="105" customFormat="1" ht="26.25" x14ac:dyDescent="0.2">
      <c r="C53" s="132" t="s">
        <v>145</v>
      </c>
      <c r="D53" s="222">
        <v>0</v>
      </c>
      <c r="E53" s="222"/>
      <c r="F53" s="222"/>
      <c r="I53" s="137"/>
    </row>
    <row r="54" spans="3:9" s="105" customFormat="1" ht="52.5" x14ac:dyDescent="0.2">
      <c r="C54" s="132" t="s">
        <v>208</v>
      </c>
      <c r="D54" s="222">
        <v>0</v>
      </c>
      <c r="E54" s="222"/>
      <c r="F54" s="222"/>
      <c r="I54" s="137"/>
    </row>
    <row r="55" spans="3:9" s="105" customFormat="1" ht="26.25" x14ac:dyDescent="0.2">
      <c r="C55" s="132" t="s">
        <v>147</v>
      </c>
      <c r="D55" s="222">
        <v>0</v>
      </c>
      <c r="E55" s="222"/>
      <c r="F55" s="222"/>
      <c r="I55" s="137"/>
    </row>
    <row r="56" spans="3:9" s="105" customFormat="1" ht="26.25" x14ac:dyDescent="0.2">
      <c r="C56" s="132" t="s">
        <v>183</v>
      </c>
      <c r="D56" s="222">
        <v>0</v>
      </c>
      <c r="E56" s="222"/>
      <c r="F56" s="222"/>
      <c r="I56" s="137"/>
    </row>
    <row r="57" spans="3:9" s="105" customFormat="1" ht="26.25" x14ac:dyDescent="0.2">
      <c r="C57" s="132" t="s">
        <v>74</v>
      </c>
      <c r="D57" s="222">
        <v>0</v>
      </c>
      <c r="E57" s="222"/>
      <c r="F57" s="222"/>
      <c r="I57" s="137"/>
    </row>
    <row r="58" spans="3:9" s="105" customFormat="1" ht="26.25" x14ac:dyDescent="0.2">
      <c r="C58" s="132" t="s">
        <v>148</v>
      </c>
      <c r="D58" s="224">
        <v>0</v>
      </c>
      <c r="E58" s="222"/>
      <c r="F58" s="222"/>
      <c r="I58" s="137"/>
    </row>
    <row r="59" spans="3:9" s="105" customFormat="1" ht="26.25" x14ac:dyDescent="0.2">
      <c r="C59" s="132" t="s">
        <v>149</v>
      </c>
      <c r="D59" s="222">
        <v>3161</v>
      </c>
      <c r="E59" s="222"/>
      <c r="F59" s="222"/>
      <c r="I59" s="137"/>
    </row>
    <row r="60" spans="3:9" s="105" customFormat="1" ht="26.25" x14ac:dyDescent="0.2">
      <c r="C60" s="132" t="s">
        <v>150</v>
      </c>
      <c r="D60" s="222">
        <v>0</v>
      </c>
      <c r="E60" s="222"/>
      <c r="F60" s="222"/>
      <c r="I60" s="137"/>
    </row>
    <row r="61" spans="3:9" s="105" customFormat="1" ht="26.25" x14ac:dyDescent="0.2">
      <c r="C61" s="132" t="s">
        <v>198</v>
      </c>
      <c r="D61" s="222">
        <v>0</v>
      </c>
      <c r="E61" s="222"/>
      <c r="F61" s="222"/>
      <c r="I61" s="137"/>
    </row>
    <row r="62" spans="3:9" s="105" customFormat="1" ht="26.25" x14ac:dyDescent="0.2">
      <c r="C62" s="132" t="s">
        <v>151</v>
      </c>
      <c r="D62" s="222">
        <v>0</v>
      </c>
      <c r="E62" s="222"/>
      <c r="F62" s="222"/>
      <c r="I62" s="137"/>
    </row>
    <row r="63" spans="3:9" s="105" customFormat="1" ht="26.25" x14ac:dyDescent="0.2">
      <c r="C63" s="132" t="s">
        <v>152</v>
      </c>
      <c r="D63" s="222">
        <v>0</v>
      </c>
      <c r="E63" s="222"/>
      <c r="F63" s="222"/>
      <c r="I63" s="137"/>
    </row>
    <row r="64" spans="3:9" s="105" customFormat="1" ht="33.75" x14ac:dyDescent="0.2">
      <c r="C64" s="132" t="s">
        <v>153</v>
      </c>
      <c r="D64" s="254">
        <f>SUM(D58:D63)</f>
        <v>3161</v>
      </c>
      <c r="E64" s="255"/>
      <c r="F64" s="255"/>
      <c r="I64" s="137"/>
    </row>
    <row r="65" spans="3:9" s="105" customFormat="1" ht="26.25" customHeight="1" x14ac:dyDescent="0.2">
      <c r="C65" s="132" t="s">
        <v>154</v>
      </c>
      <c r="D65" s="222" t="s">
        <v>235</v>
      </c>
      <c r="E65" s="222"/>
      <c r="F65" s="222"/>
      <c r="G65" s="124"/>
      <c r="H65" s="124"/>
      <c r="I65" s="137"/>
    </row>
    <row r="66" spans="3:9" s="105" customFormat="1" ht="39.950000000000003" customHeight="1" x14ac:dyDescent="0.2">
      <c r="C66" s="225" t="s">
        <v>156</v>
      </c>
      <c r="D66" s="222"/>
      <c r="E66" s="222"/>
      <c r="F66" s="222"/>
      <c r="I66" s="137"/>
    </row>
    <row r="67" spans="3:9" s="105" customFormat="1" ht="39.950000000000003" customHeight="1" thickBot="1" x14ac:dyDescent="0.25">
      <c r="C67" s="226"/>
      <c r="D67" s="223"/>
      <c r="E67" s="223"/>
      <c r="F67" s="223"/>
      <c r="G67" s="139"/>
      <c r="H67" s="139"/>
      <c r="I67" s="140"/>
    </row>
    <row r="68" spans="3:9" ht="14.25" x14ac:dyDescent="0.2">
      <c r="C68" s="41"/>
    </row>
  </sheetData>
  <mergeCells count="34">
    <mergeCell ref="D65:F67"/>
    <mergeCell ref="C66:C67"/>
    <mergeCell ref="D59:F59"/>
    <mergeCell ref="D60:F60"/>
    <mergeCell ref="D61:F61"/>
    <mergeCell ref="D62:F62"/>
    <mergeCell ref="D63:F63"/>
    <mergeCell ref="D64:F64"/>
    <mergeCell ref="D58:F58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46:F46"/>
    <mergeCell ref="C16:I16"/>
    <mergeCell ref="C20:C26"/>
    <mergeCell ref="F23:F24"/>
    <mergeCell ref="G23:G24"/>
    <mergeCell ref="D25:D26"/>
    <mergeCell ref="E25:E26"/>
    <mergeCell ref="F25:F26"/>
    <mergeCell ref="G25:G26"/>
    <mergeCell ref="C28:I28"/>
    <mergeCell ref="I29:I39"/>
    <mergeCell ref="C41:I41"/>
    <mergeCell ref="C42:E42"/>
    <mergeCell ref="F42:H42"/>
  </mergeCells>
  <pageMargins left="0.7" right="0.7" top="0.75" bottom="0.75" header="0.3" footer="0.3"/>
  <pageSetup scale="2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B35C-E17C-48C2-A7CF-E21B0C102D4D}">
  <sheetPr>
    <pageSetUpPr fitToPage="1"/>
  </sheetPr>
  <dimension ref="B2:H53"/>
  <sheetViews>
    <sheetView workbookViewId="0">
      <selection sqref="A1:XFD1048576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15.75" x14ac:dyDescent="0.2">
      <c r="B12" s="40" t="s">
        <v>91</v>
      </c>
      <c r="C12" s="40" t="s">
        <v>102</v>
      </c>
      <c r="D12" s="40"/>
      <c r="E12" s="40"/>
      <c r="F12" s="40"/>
      <c r="G12" s="40"/>
      <c r="H12" s="40"/>
    </row>
    <row r="13" spans="2:8" ht="27" x14ac:dyDescent="0.2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 x14ac:dyDescent="0.2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 x14ac:dyDescent="0.2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 x14ac:dyDescent="0.2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 x14ac:dyDescent="0.2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 x14ac:dyDescent="0.2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 x14ac:dyDescent="0.2">
      <c r="B19" s="181" t="s">
        <v>77</v>
      </c>
      <c r="C19" s="181"/>
      <c r="D19" s="181"/>
      <c r="E19" s="181"/>
      <c r="F19" s="181"/>
      <c r="G19" s="181"/>
      <c r="H19" s="181"/>
    </row>
    <row r="20" spans="2:8" ht="45" x14ac:dyDescent="0.2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 x14ac:dyDescent="0.2">
      <c r="B21" s="25" t="s">
        <v>34</v>
      </c>
      <c r="C21" s="30" t="s">
        <v>247</v>
      </c>
      <c r="D21" s="165">
        <v>1299</v>
      </c>
      <c r="E21" s="32"/>
      <c r="F21" s="33">
        <v>0.45</v>
      </c>
      <c r="G21" s="33">
        <v>0.95</v>
      </c>
      <c r="H21" s="26">
        <v>0</v>
      </c>
    </row>
    <row r="22" spans="2:8" ht="18" customHeight="1" x14ac:dyDescent="0.2">
      <c r="B22" s="25" t="s">
        <v>35</v>
      </c>
      <c r="C22" s="30" t="s">
        <v>245</v>
      </c>
      <c r="D22" s="166">
        <v>1219</v>
      </c>
      <c r="E22" s="32"/>
      <c r="F22" s="32"/>
      <c r="G22" s="32"/>
      <c r="H22" s="32"/>
    </row>
    <row r="23" spans="2:8" ht="18" customHeight="1" x14ac:dyDescent="0.2">
      <c r="B23" s="25" t="s">
        <v>36</v>
      </c>
      <c r="C23" s="32"/>
      <c r="D23" s="26">
        <v>80</v>
      </c>
      <c r="E23" s="32"/>
      <c r="F23" s="32"/>
      <c r="G23" s="32"/>
      <c r="H23" s="32"/>
    </row>
    <row r="24" spans="2:8" ht="18" customHeight="1" x14ac:dyDescent="0.2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 x14ac:dyDescent="0.2">
      <c r="B25" s="25" t="s">
        <v>38</v>
      </c>
      <c r="C25" s="32"/>
      <c r="D25" s="26">
        <v>1200</v>
      </c>
      <c r="E25" s="32"/>
      <c r="F25" s="32"/>
      <c r="G25" s="32"/>
      <c r="H25" s="32"/>
    </row>
    <row r="26" spans="2:8" ht="18" customHeight="1" x14ac:dyDescent="0.2">
      <c r="B26" s="25" t="s">
        <v>39</v>
      </c>
      <c r="C26" s="32"/>
      <c r="D26" s="31">
        <v>1275</v>
      </c>
      <c r="E26" s="32"/>
      <c r="F26" s="32"/>
      <c r="G26" s="32"/>
      <c r="H26" s="32"/>
    </row>
    <row r="27" spans="2:8" ht="18" customHeight="1" x14ac:dyDescent="0.2">
      <c r="B27" s="25" t="s">
        <v>40</v>
      </c>
      <c r="C27" s="32"/>
      <c r="D27" s="31">
        <v>1200</v>
      </c>
      <c r="E27" s="32"/>
      <c r="F27" s="32"/>
      <c r="G27" s="32"/>
      <c r="H27" s="32"/>
    </row>
    <row r="28" spans="2:8" ht="18" customHeight="1" x14ac:dyDescent="0.2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 x14ac:dyDescent="0.2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 x14ac:dyDescent="0.2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 x14ac:dyDescent="0.2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 x14ac:dyDescent="0.2">
      <c r="B32" s="39" t="s">
        <v>50</v>
      </c>
      <c r="C32" s="37">
        <v>195</v>
      </c>
      <c r="D32" s="31">
        <v>0</v>
      </c>
      <c r="E32" s="31">
        <v>1150</v>
      </c>
      <c r="F32" s="38">
        <v>8.9</v>
      </c>
      <c r="G32" s="187">
        <v>10235</v>
      </c>
      <c r="H32" s="187"/>
    </row>
    <row r="33" spans="2:8" ht="18" customHeight="1" x14ac:dyDescent="0.2"/>
    <row r="34" spans="2:8" ht="18" customHeight="1" x14ac:dyDescent="0.2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 x14ac:dyDescent="0.2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 x14ac:dyDescent="0.2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 x14ac:dyDescent="0.2">
      <c r="B37" s="177" t="s">
        <v>55</v>
      </c>
      <c r="C37" s="177"/>
      <c r="D37" s="177"/>
      <c r="E37" s="179">
        <v>10630</v>
      </c>
      <c r="F37" s="179"/>
      <c r="G37" s="179"/>
      <c r="H37" s="179"/>
    </row>
    <row r="38" spans="2:8" ht="18" customHeight="1" x14ac:dyDescent="0.2">
      <c r="B38" s="177" t="s">
        <v>56</v>
      </c>
      <c r="C38" s="177"/>
      <c r="D38" s="177"/>
      <c r="E38" s="179">
        <v>636</v>
      </c>
      <c r="F38" s="179"/>
      <c r="G38" s="179"/>
      <c r="H38" s="179"/>
    </row>
    <row r="39" spans="2:8" ht="18" customHeight="1" x14ac:dyDescent="0.2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 x14ac:dyDescent="0.2">
      <c r="B41" s="177" t="s">
        <v>59</v>
      </c>
      <c r="C41" s="177"/>
      <c r="D41" s="177"/>
      <c r="E41" s="179">
        <v>7.93</v>
      </c>
      <c r="F41" s="179"/>
      <c r="G41" s="179"/>
      <c r="H41" s="179"/>
    </row>
    <row r="42" spans="2:8" ht="18" customHeight="1" x14ac:dyDescent="0.2">
      <c r="B42" s="177" t="s">
        <v>60</v>
      </c>
      <c r="C42" s="177"/>
      <c r="D42" s="177"/>
      <c r="E42" s="179">
        <v>956.7</v>
      </c>
      <c r="F42" s="179"/>
      <c r="G42" s="179"/>
      <c r="H42" s="179"/>
    </row>
    <row r="43" spans="2:8" ht="18" customHeight="1" x14ac:dyDescent="0.2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 x14ac:dyDescent="0.2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 x14ac:dyDescent="0.2">
      <c r="B45" s="177" t="s">
        <v>63</v>
      </c>
      <c r="C45" s="177"/>
      <c r="D45" s="177"/>
      <c r="E45" s="179">
        <v>16841</v>
      </c>
      <c r="F45" s="179"/>
      <c r="G45" s="179"/>
      <c r="H45" s="179"/>
    </row>
    <row r="46" spans="2:8" ht="18" customHeight="1" x14ac:dyDescent="0.2">
      <c r="B46" s="177" t="s">
        <v>64</v>
      </c>
      <c r="C46" s="177"/>
      <c r="D46" s="177"/>
      <c r="E46" s="179">
        <v>10</v>
      </c>
      <c r="F46" s="179"/>
      <c r="G46" s="179"/>
      <c r="H46" s="179"/>
    </row>
    <row r="47" spans="2:8" ht="18" customHeight="1" x14ac:dyDescent="0.2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 x14ac:dyDescent="0.2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 x14ac:dyDescent="0.2">
      <c r="B51" s="177" t="s">
        <v>69</v>
      </c>
      <c r="C51" s="177"/>
      <c r="D51" s="177"/>
      <c r="E51" s="179">
        <v>375542</v>
      </c>
      <c r="F51" s="179"/>
      <c r="G51" s="179"/>
      <c r="H51" s="179"/>
    </row>
    <row r="52" spans="2:8" ht="18" customHeight="1" x14ac:dyDescent="0.2">
      <c r="B52" s="177" t="s">
        <v>70</v>
      </c>
      <c r="C52" s="177"/>
      <c r="D52" s="177"/>
      <c r="E52" s="179" t="s">
        <v>246</v>
      </c>
      <c r="F52" s="179"/>
      <c r="G52" s="179"/>
      <c r="H52" s="179"/>
    </row>
    <row r="53" spans="2:8" ht="18" customHeight="1" x14ac:dyDescent="0.2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" right="0" top="0" bottom="0" header="0.31496062992125984" footer="0.31496062992125984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sqref="A1:E6"/>
    </sheetView>
  </sheetViews>
  <sheetFormatPr defaultRowHeight="12.75" x14ac:dyDescent="0.2"/>
  <cols>
    <col min="1" max="1" width="75.33203125" customWidth="1"/>
    <col min="2" max="2" width="39.33203125" customWidth="1"/>
    <col min="3" max="3" width="17.83203125" customWidth="1"/>
    <col min="4" max="4" width="39.5" customWidth="1"/>
    <col min="5" max="5" width="18.1640625" customWidth="1"/>
  </cols>
  <sheetData>
    <row r="1" spans="1:5" ht="15" customHeight="1" x14ac:dyDescent="0.2">
      <c r="A1" s="167" t="s">
        <v>12</v>
      </c>
      <c r="B1" s="6" t="s">
        <v>13</v>
      </c>
      <c r="C1" s="6" t="s">
        <v>14</v>
      </c>
      <c r="D1" s="6" t="s">
        <v>15</v>
      </c>
      <c r="E1" s="7">
        <v>0</v>
      </c>
    </row>
    <row r="2" spans="1:5" ht="15" customHeight="1" x14ac:dyDescent="0.2">
      <c r="A2" s="168"/>
      <c r="B2" s="6" t="s">
        <v>16</v>
      </c>
      <c r="C2" s="7">
        <v>0</v>
      </c>
      <c r="D2" s="6" t="s">
        <v>17</v>
      </c>
      <c r="E2" s="7">
        <v>0</v>
      </c>
    </row>
    <row r="3" spans="1:5" ht="15" customHeight="1" x14ac:dyDescent="0.2">
      <c r="A3" s="168"/>
      <c r="B3" s="6" t="s">
        <v>18</v>
      </c>
      <c r="C3" s="7">
        <v>0</v>
      </c>
      <c r="D3" s="6" t="s">
        <v>19</v>
      </c>
      <c r="E3" s="7">
        <v>0</v>
      </c>
    </row>
    <row r="4" spans="1:5" ht="15" customHeight="1" x14ac:dyDescent="0.2">
      <c r="A4" s="168"/>
      <c r="B4" s="6" t="s">
        <v>20</v>
      </c>
      <c r="C4" s="7">
        <v>0</v>
      </c>
      <c r="D4" s="170" t="s">
        <v>21</v>
      </c>
      <c r="E4" s="172">
        <v>0</v>
      </c>
    </row>
    <row r="5" spans="1:5" ht="15" customHeight="1" x14ac:dyDescent="0.2">
      <c r="A5" s="168"/>
      <c r="B5" s="6" t="s">
        <v>22</v>
      </c>
      <c r="C5" s="7">
        <v>0</v>
      </c>
      <c r="D5" s="171"/>
      <c r="E5" s="173"/>
    </row>
    <row r="6" spans="1:5" ht="30" customHeight="1" x14ac:dyDescent="0.2">
      <c r="A6" s="169"/>
      <c r="B6" s="6" t="s">
        <v>23</v>
      </c>
      <c r="C6" s="8" t="s">
        <v>24</v>
      </c>
      <c r="D6" s="6" t="s">
        <v>25</v>
      </c>
      <c r="E6" s="7">
        <v>0</v>
      </c>
    </row>
  </sheetData>
  <mergeCells count="3">
    <mergeCell ref="A1:A6"/>
    <mergeCell ref="D4:D5"/>
    <mergeCell ref="E4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AAA9-4929-47C4-8CD8-DF95DC2DF6CB}">
  <dimension ref="B2:H53"/>
  <sheetViews>
    <sheetView tabSelected="1" workbookViewId="0">
      <selection activeCell="F16" sqref="F16:H16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15.75" x14ac:dyDescent="0.2">
      <c r="B12" s="40" t="s">
        <v>91</v>
      </c>
      <c r="C12" s="40" t="s">
        <v>102</v>
      </c>
      <c r="D12" s="40"/>
      <c r="E12" s="40"/>
      <c r="F12" s="40"/>
      <c r="G12" s="40"/>
      <c r="H12" s="40"/>
    </row>
    <row r="13" spans="2:8" ht="27" x14ac:dyDescent="0.2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 x14ac:dyDescent="0.2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 x14ac:dyDescent="0.2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 x14ac:dyDescent="0.2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 x14ac:dyDescent="0.2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 x14ac:dyDescent="0.2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 x14ac:dyDescent="0.2">
      <c r="B19" s="181" t="s">
        <v>77</v>
      </c>
      <c r="C19" s="181"/>
      <c r="D19" s="181"/>
      <c r="E19" s="181"/>
      <c r="F19" s="181"/>
      <c r="G19" s="181"/>
      <c r="H19" s="181"/>
    </row>
    <row r="20" spans="2:8" ht="45" x14ac:dyDescent="0.2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 x14ac:dyDescent="0.2">
      <c r="B21" s="25" t="s">
        <v>34</v>
      </c>
      <c r="C21" s="30" t="s">
        <v>248</v>
      </c>
      <c r="D21" s="165">
        <v>1379</v>
      </c>
      <c r="E21" s="32">
        <v>0</v>
      </c>
      <c r="F21" s="33">
        <v>0.5</v>
      </c>
      <c r="G21" s="33">
        <v>0.96</v>
      </c>
      <c r="H21" s="26">
        <v>0</v>
      </c>
    </row>
    <row r="22" spans="2:8" ht="18" customHeight="1" x14ac:dyDescent="0.2">
      <c r="B22" s="25" t="s">
        <v>35</v>
      </c>
      <c r="C22" s="30" t="s">
        <v>249</v>
      </c>
      <c r="D22" s="166">
        <v>1299</v>
      </c>
      <c r="E22" s="32"/>
      <c r="F22" s="32"/>
      <c r="G22" s="32"/>
      <c r="H22" s="32"/>
    </row>
    <row r="23" spans="2:8" ht="18" customHeight="1" x14ac:dyDescent="0.2">
      <c r="B23" s="25" t="s">
        <v>36</v>
      </c>
      <c r="C23" s="32"/>
      <c r="D23" s="26">
        <v>80</v>
      </c>
      <c r="E23" s="32"/>
      <c r="F23" s="32"/>
      <c r="G23" s="32"/>
      <c r="H23" s="32"/>
    </row>
    <row r="24" spans="2:8" ht="18" customHeight="1" x14ac:dyDescent="0.2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 x14ac:dyDescent="0.2">
      <c r="B25" s="25" t="s">
        <v>38</v>
      </c>
      <c r="C25" s="32"/>
      <c r="D25" s="26">
        <v>1200</v>
      </c>
      <c r="E25" s="32"/>
      <c r="F25" s="32"/>
      <c r="G25" s="32"/>
      <c r="H25" s="32"/>
    </row>
    <row r="26" spans="2:8" ht="18" customHeight="1" x14ac:dyDescent="0.2">
      <c r="B26" s="25" t="s">
        <v>39</v>
      </c>
      <c r="C26" s="32"/>
      <c r="D26" s="31">
        <v>1275</v>
      </c>
      <c r="E26" s="32"/>
      <c r="F26" s="32"/>
      <c r="G26" s="32"/>
      <c r="H26" s="32"/>
    </row>
    <row r="27" spans="2:8" ht="18" customHeight="1" x14ac:dyDescent="0.2">
      <c r="B27" s="25" t="s">
        <v>40</v>
      </c>
      <c r="C27" s="32"/>
      <c r="D27" s="31">
        <v>1200</v>
      </c>
      <c r="E27" s="32"/>
      <c r="F27" s="32"/>
      <c r="G27" s="32"/>
      <c r="H27" s="32"/>
    </row>
    <row r="28" spans="2:8" ht="18" customHeight="1" x14ac:dyDescent="0.2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 x14ac:dyDescent="0.2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 x14ac:dyDescent="0.2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 x14ac:dyDescent="0.2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 x14ac:dyDescent="0.2">
      <c r="B32" s="39" t="s">
        <v>50</v>
      </c>
      <c r="C32" s="37">
        <v>195</v>
      </c>
      <c r="D32" s="31">
        <v>0</v>
      </c>
      <c r="E32" s="31">
        <v>1150</v>
      </c>
      <c r="F32" s="38">
        <v>8.9</v>
      </c>
      <c r="G32" s="187">
        <v>10235</v>
      </c>
      <c r="H32" s="187"/>
    </row>
    <row r="33" spans="2:8" ht="18" customHeight="1" x14ac:dyDescent="0.2"/>
    <row r="34" spans="2:8" ht="18" customHeight="1" x14ac:dyDescent="0.2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 x14ac:dyDescent="0.2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 x14ac:dyDescent="0.2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 x14ac:dyDescent="0.2">
      <c r="B37" s="177" t="s">
        <v>55</v>
      </c>
      <c r="C37" s="177"/>
      <c r="D37" s="177"/>
      <c r="E37" s="179">
        <v>10630</v>
      </c>
      <c r="F37" s="179"/>
      <c r="G37" s="179"/>
      <c r="H37" s="179"/>
    </row>
    <row r="38" spans="2:8" ht="18" customHeight="1" x14ac:dyDescent="0.2">
      <c r="B38" s="177" t="s">
        <v>56</v>
      </c>
      <c r="C38" s="177"/>
      <c r="D38" s="177"/>
      <c r="E38" s="179">
        <v>636</v>
      </c>
      <c r="F38" s="179"/>
      <c r="G38" s="179"/>
      <c r="H38" s="179"/>
    </row>
    <row r="39" spans="2:8" ht="18" customHeight="1" x14ac:dyDescent="0.2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 x14ac:dyDescent="0.2">
      <c r="B41" s="177" t="s">
        <v>59</v>
      </c>
      <c r="C41" s="177"/>
      <c r="D41" s="177"/>
      <c r="E41" s="179">
        <v>33.81</v>
      </c>
      <c r="F41" s="179"/>
      <c r="G41" s="179"/>
      <c r="H41" s="179"/>
    </row>
    <row r="42" spans="2:8" ht="18" customHeight="1" x14ac:dyDescent="0.2">
      <c r="B42" s="177" t="s">
        <v>60</v>
      </c>
      <c r="C42" s="177"/>
      <c r="D42" s="177"/>
      <c r="E42" s="179">
        <v>956.7</v>
      </c>
      <c r="F42" s="179"/>
      <c r="G42" s="179"/>
      <c r="H42" s="179"/>
    </row>
    <row r="43" spans="2:8" ht="18" customHeight="1" x14ac:dyDescent="0.2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 x14ac:dyDescent="0.2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 x14ac:dyDescent="0.2">
      <c r="B45" s="177" t="s">
        <v>63</v>
      </c>
      <c r="C45" s="177"/>
      <c r="D45" s="177"/>
      <c r="E45" s="179">
        <v>16848</v>
      </c>
      <c r="F45" s="179"/>
      <c r="G45" s="179"/>
      <c r="H45" s="179"/>
    </row>
    <row r="46" spans="2:8" ht="18" customHeight="1" x14ac:dyDescent="0.2">
      <c r="B46" s="177" t="s">
        <v>64</v>
      </c>
      <c r="C46" s="177"/>
      <c r="D46" s="177"/>
      <c r="E46" s="179">
        <v>10</v>
      </c>
      <c r="F46" s="179"/>
      <c r="G46" s="179"/>
      <c r="H46" s="179"/>
    </row>
    <row r="47" spans="2:8" ht="18" customHeight="1" x14ac:dyDescent="0.2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 x14ac:dyDescent="0.2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 x14ac:dyDescent="0.2">
      <c r="B51" s="177" t="s">
        <v>69</v>
      </c>
      <c r="C51" s="177"/>
      <c r="D51" s="177"/>
      <c r="E51" s="179">
        <f>E45+E43</f>
        <v>375550</v>
      </c>
      <c r="F51" s="179"/>
      <c r="G51" s="179"/>
      <c r="H51" s="179"/>
    </row>
    <row r="52" spans="2:8" ht="18" customHeight="1" x14ac:dyDescent="0.2">
      <c r="B52" s="177" t="s">
        <v>70</v>
      </c>
      <c r="C52" s="177"/>
      <c r="D52" s="177"/>
      <c r="E52" s="179" t="s">
        <v>250</v>
      </c>
      <c r="F52" s="179"/>
      <c r="G52" s="179"/>
      <c r="H52" s="179"/>
    </row>
    <row r="53" spans="2:8" ht="18" customHeight="1" x14ac:dyDescent="0.2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G32:H32"/>
    <mergeCell ref="B34:D34"/>
    <mergeCell ref="E34:H34"/>
    <mergeCell ref="B35:D35"/>
    <mergeCell ref="E35:H35"/>
    <mergeCell ref="B36:D36"/>
    <mergeCell ref="E36:H36"/>
    <mergeCell ref="B19:H19"/>
    <mergeCell ref="B28:G28"/>
    <mergeCell ref="B29:D29"/>
    <mergeCell ref="E29:G29"/>
    <mergeCell ref="G30:H30"/>
    <mergeCell ref="G31:H31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9"/>
    </sheetView>
  </sheetViews>
  <sheetFormatPr defaultRowHeight="12.75" x14ac:dyDescent="0.2"/>
  <cols>
    <col min="1" max="1" width="39.33203125" customWidth="1"/>
    <col min="2" max="2" width="22.6640625" customWidth="1"/>
    <col min="3" max="3" width="22.1640625" customWidth="1"/>
    <col min="4" max="4" width="23.83203125" customWidth="1"/>
    <col min="5" max="5" width="19.1640625" customWidth="1"/>
    <col min="6" max="6" width="25.33203125" customWidth="1"/>
    <col min="7" max="7" width="37.83203125" customWidth="1"/>
  </cols>
  <sheetData>
    <row r="1" spans="1:7" ht="15" customHeight="1" x14ac:dyDescent="0.2">
      <c r="A1" s="174" t="s">
        <v>26</v>
      </c>
      <c r="B1" s="175"/>
      <c r="C1" s="175"/>
      <c r="D1" s="175"/>
      <c r="E1" s="175"/>
      <c r="F1" s="175"/>
      <c r="G1" s="176"/>
    </row>
    <row r="2" spans="1:7" ht="15" customHeight="1" x14ac:dyDescent="0.2">
      <c r="A2" s="1" t="s">
        <v>27</v>
      </c>
      <c r="B2" s="1" t="s">
        <v>28</v>
      </c>
      <c r="C2" s="1" t="s">
        <v>29</v>
      </c>
      <c r="D2" s="9" t="s">
        <v>30</v>
      </c>
      <c r="E2" s="1" t="s">
        <v>31</v>
      </c>
      <c r="F2" s="1" t="s">
        <v>32</v>
      </c>
      <c r="G2" s="1" t="s">
        <v>33</v>
      </c>
    </row>
    <row r="3" spans="1:7" ht="15" customHeight="1" x14ac:dyDescent="0.2">
      <c r="A3" s="6" t="s">
        <v>34</v>
      </c>
      <c r="B3" s="10">
        <v>44536</v>
      </c>
      <c r="C3" s="11">
        <v>468</v>
      </c>
      <c r="D3" s="12"/>
      <c r="E3" s="13">
        <v>0.85</v>
      </c>
      <c r="F3" s="13">
        <v>0.97</v>
      </c>
      <c r="G3" s="7">
        <v>0</v>
      </c>
    </row>
    <row r="4" spans="1:7" ht="15" customHeight="1" x14ac:dyDescent="0.2">
      <c r="A4" s="6" t="s">
        <v>35</v>
      </c>
      <c r="B4" s="10">
        <v>44508</v>
      </c>
      <c r="C4" s="11">
        <v>434</v>
      </c>
      <c r="D4" s="12"/>
      <c r="E4" s="12"/>
      <c r="F4" s="12"/>
      <c r="G4" s="12"/>
    </row>
    <row r="5" spans="1:7" ht="15" customHeight="1" x14ac:dyDescent="0.2">
      <c r="A5" s="6" t="s">
        <v>36</v>
      </c>
      <c r="B5" s="12"/>
      <c r="C5" s="7">
        <v>34</v>
      </c>
      <c r="D5" s="12"/>
      <c r="E5" s="12"/>
      <c r="F5" s="12"/>
      <c r="G5" s="12"/>
    </row>
    <row r="6" spans="1:7" ht="15" customHeight="1" x14ac:dyDescent="0.2">
      <c r="A6" s="6" t="s">
        <v>37</v>
      </c>
      <c r="B6" s="12"/>
      <c r="C6" s="7">
        <v>15</v>
      </c>
      <c r="D6" s="12"/>
      <c r="E6" s="12"/>
      <c r="F6" s="12"/>
      <c r="G6" s="12"/>
    </row>
    <row r="7" spans="1:7" ht="15" customHeight="1" x14ac:dyDescent="0.2">
      <c r="A7" s="6" t="s">
        <v>38</v>
      </c>
      <c r="B7" s="12"/>
      <c r="C7" s="7">
        <v>34</v>
      </c>
      <c r="D7" s="12"/>
      <c r="E7" s="12"/>
      <c r="F7" s="12"/>
      <c r="G7" s="12"/>
    </row>
    <row r="8" spans="1:7" ht="15" customHeight="1" x14ac:dyDescent="0.2">
      <c r="A8" s="6" t="s">
        <v>39</v>
      </c>
      <c r="B8" s="12"/>
      <c r="C8" s="11">
        <v>975</v>
      </c>
      <c r="D8" s="12"/>
      <c r="E8" s="12"/>
      <c r="F8" s="12"/>
      <c r="G8" s="12"/>
    </row>
    <row r="9" spans="1:7" ht="15" customHeight="1" x14ac:dyDescent="0.2">
      <c r="A9" s="6" t="s">
        <v>40</v>
      </c>
      <c r="B9" s="12"/>
      <c r="C9" s="11">
        <v>510</v>
      </c>
      <c r="D9" s="12"/>
      <c r="E9" s="12"/>
      <c r="F9" s="12"/>
      <c r="G9" s="12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2" workbookViewId="0">
      <selection sqref="A1:F5"/>
    </sheetView>
  </sheetViews>
  <sheetFormatPr defaultRowHeight="12.75" x14ac:dyDescent="0.2"/>
  <cols>
    <col min="1" max="1" width="32" customWidth="1"/>
    <col min="2" max="2" width="24.5" customWidth="1"/>
    <col min="3" max="3" width="45.5" customWidth="1"/>
    <col min="4" max="4" width="24.1640625" customWidth="1"/>
    <col min="5" max="5" width="17.83203125" customWidth="1"/>
    <col min="6" max="6" width="46" customWidth="1"/>
  </cols>
  <sheetData>
    <row r="1" spans="1:6" ht="15" customHeight="1" x14ac:dyDescent="0.2">
      <c r="A1" s="174" t="s">
        <v>41</v>
      </c>
      <c r="B1" s="175"/>
      <c r="C1" s="175"/>
      <c r="D1" s="175"/>
      <c r="E1" s="175"/>
      <c r="F1" s="176"/>
    </row>
    <row r="2" spans="1:6" ht="15" customHeight="1" x14ac:dyDescent="0.2">
      <c r="A2" s="174" t="s">
        <v>42</v>
      </c>
      <c r="B2" s="175"/>
      <c r="C2" s="176"/>
      <c r="D2" s="174" t="s">
        <v>43</v>
      </c>
      <c r="E2" s="175"/>
      <c r="F2" s="176"/>
    </row>
    <row r="3" spans="1:6" ht="15" customHeight="1" x14ac:dyDescent="0.2">
      <c r="A3" s="6" t="s">
        <v>44</v>
      </c>
      <c r="B3" s="6" t="s">
        <v>45</v>
      </c>
      <c r="C3" s="6" t="s">
        <v>46</v>
      </c>
      <c r="D3" s="6" t="s">
        <v>47</v>
      </c>
      <c r="E3" s="14" t="s">
        <v>45</v>
      </c>
      <c r="F3" s="6" t="s">
        <v>48</v>
      </c>
    </row>
    <row r="4" spans="1:6" ht="24.75" customHeight="1" x14ac:dyDescent="0.2">
      <c r="A4" s="15" t="s">
        <v>49</v>
      </c>
      <c r="B4" s="16">
        <v>95</v>
      </c>
      <c r="C4" s="11">
        <v>3800</v>
      </c>
      <c r="D4" s="11">
        <v>50</v>
      </c>
      <c r="E4" s="17">
        <v>7.85</v>
      </c>
      <c r="F4" s="11">
        <v>392.5</v>
      </c>
    </row>
    <row r="5" spans="1:6" ht="23.45" customHeight="1" x14ac:dyDescent="0.2">
      <c r="A5" s="18" t="s">
        <v>50</v>
      </c>
      <c r="B5" s="16">
        <v>195</v>
      </c>
      <c r="C5" s="11">
        <v>0</v>
      </c>
      <c r="D5" s="11">
        <v>460</v>
      </c>
      <c r="E5" s="17">
        <v>8.85</v>
      </c>
      <c r="F5" s="11">
        <v>4071</v>
      </c>
    </row>
  </sheetData>
  <mergeCells count="3">
    <mergeCell ref="A1:F1"/>
    <mergeCell ref="A2:C2"/>
    <mergeCell ref="D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workbookViewId="0">
      <selection activeCell="B18" sqref="B18"/>
    </sheetView>
  </sheetViews>
  <sheetFormatPr defaultRowHeight="12.75" x14ac:dyDescent="0.2"/>
  <cols>
    <col min="1" max="1" width="84.83203125" customWidth="1"/>
    <col min="2" max="2" width="105.83203125" customWidth="1"/>
  </cols>
  <sheetData>
    <row r="1" spans="1:2" ht="51" customHeight="1" x14ac:dyDescent="0.2"/>
    <row r="2" spans="1:2" ht="15" customHeight="1" x14ac:dyDescent="0.2">
      <c r="A2" s="6" t="s">
        <v>51</v>
      </c>
      <c r="B2" s="19" t="s">
        <v>52</v>
      </c>
    </row>
    <row r="3" spans="1:2" ht="15" customHeight="1" x14ac:dyDescent="0.2">
      <c r="A3" s="6" t="s">
        <v>53</v>
      </c>
      <c r="B3" s="11">
        <v>0</v>
      </c>
    </row>
    <row r="4" spans="1:2" ht="17.25" customHeight="1" x14ac:dyDescent="0.2">
      <c r="A4" s="6" t="s">
        <v>54</v>
      </c>
      <c r="B4" s="20">
        <v>3800</v>
      </c>
    </row>
    <row r="5" spans="1:2" ht="15" customHeight="1" x14ac:dyDescent="0.2">
      <c r="A5" s="6" t="s">
        <v>55</v>
      </c>
      <c r="B5" s="13">
        <v>4463.5</v>
      </c>
    </row>
    <row r="6" spans="1:2" ht="17.25" customHeight="1" x14ac:dyDescent="0.2">
      <c r="A6" s="6" t="s">
        <v>56</v>
      </c>
      <c r="B6" s="20">
        <v>-30.6</v>
      </c>
    </row>
    <row r="7" spans="1:2" ht="15" customHeight="1" x14ac:dyDescent="0.2">
      <c r="A7" s="6" t="s">
        <v>57</v>
      </c>
      <c r="B7" s="13">
        <v>0</v>
      </c>
    </row>
    <row r="8" spans="1:2" ht="15" customHeight="1" x14ac:dyDescent="0.2">
      <c r="A8" s="6" t="s">
        <v>58</v>
      </c>
      <c r="B8" s="13">
        <v>0</v>
      </c>
    </row>
    <row r="9" spans="1:2" ht="15" customHeight="1" x14ac:dyDescent="0.2">
      <c r="A9" s="6" t="s">
        <v>59</v>
      </c>
      <c r="B9" s="13">
        <v>18.73</v>
      </c>
    </row>
    <row r="10" spans="1:2" ht="15" customHeight="1" x14ac:dyDescent="0.2">
      <c r="A10" s="6" t="s">
        <v>60</v>
      </c>
      <c r="B10" s="13">
        <v>401.72</v>
      </c>
    </row>
    <row r="11" spans="1:2" ht="15" customHeight="1" x14ac:dyDescent="0.2">
      <c r="A11" s="6" t="s">
        <v>61</v>
      </c>
      <c r="B11" s="7">
        <v>0</v>
      </c>
    </row>
    <row r="12" spans="1:2" ht="15" customHeight="1" x14ac:dyDescent="0.2">
      <c r="A12" s="6" t="s">
        <v>62</v>
      </c>
      <c r="B12" s="7">
        <v>0</v>
      </c>
    </row>
    <row r="13" spans="1:2" ht="15" customHeight="1" x14ac:dyDescent="0.2">
      <c r="A13" s="6" t="s">
        <v>63</v>
      </c>
      <c r="B13" s="13">
        <v>8653.35</v>
      </c>
    </row>
    <row r="14" spans="1:2" ht="15" customHeight="1" x14ac:dyDescent="0.2">
      <c r="A14" s="6" t="s">
        <v>64</v>
      </c>
      <c r="B14" s="13">
        <v>25.27</v>
      </c>
    </row>
    <row r="15" spans="1:2" ht="15" customHeight="1" x14ac:dyDescent="0.2">
      <c r="A15" s="6" t="s">
        <v>65</v>
      </c>
      <c r="B15" s="13">
        <v>0</v>
      </c>
    </row>
    <row r="16" spans="1:2" ht="15" customHeight="1" x14ac:dyDescent="0.2">
      <c r="A16" s="6" t="s">
        <v>66</v>
      </c>
      <c r="B16" s="11">
        <v>0</v>
      </c>
    </row>
    <row r="17" spans="1:2" ht="15" customHeight="1" x14ac:dyDescent="0.2">
      <c r="A17" s="6" t="s">
        <v>67</v>
      </c>
      <c r="B17" s="11">
        <v>0</v>
      </c>
    </row>
    <row r="18" spans="1:2" ht="15" customHeight="1" x14ac:dyDescent="0.2">
      <c r="A18" s="6" t="s">
        <v>68</v>
      </c>
      <c r="B18" s="13">
        <v>0.38</v>
      </c>
    </row>
    <row r="19" spans="1:2" ht="24.75" customHeight="1" x14ac:dyDescent="0.2">
      <c r="A19" s="19" t="s">
        <v>69</v>
      </c>
      <c r="B19" s="21">
        <v>8679</v>
      </c>
    </row>
    <row r="20" spans="1:2" ht="15" customHeight="1" x14ac:dyDescent="0.2">
      <c r="A20" s="19" t="s">
        <v>70</v>
      </c>
      <c r="B20" s="19" t="s">
        <v>71</v>
      </c>
    </row>
    <row r="21" spans="1:2" ht="41.45" customHeight="1" x14ac:dyDescent="0.2">
      <c r="A21" s="22" t="s">
        <v>72</v>
      </c>
      <c r="B21" s="2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D494C-9CEA-4767-A6F0-3550E63BBA9E}">
  <sheetPr>
    <pageSetUpPr fitToPage="1"/>
  </sheetPr>
  <dimension ref="B2:H52"/>
  <sheetViews>
    <sheetView topLeftCell="A10" workbookViewId="0">
      <selection sqref="A1:XFD1048576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27" x14ac:dyDescent="0.2">
      <c r="B12" s="186" t="s">
        <v>12</v>
      </c>
      <c r="C12" s="25" t="s">
        <v>13</v>
      </c>
      <c r="D12" s="25" t="s">
        <v>14</v>
      </c>
      <c r="E12" s="25" t="s">
        <v>15</v>
      </c>
      <c r="F12" s="185">
        <v>0</v>
      </c>
      <c r="G12" s="185"/>
      <c r="H12" s="185"/>
    </row>
    <row r="13" spans="2:8" ht="27" x14ac:dyDescent="0.2">
      <c r="B13" s="186"/>
      <c r="C13" s="25" t="s">
        <v>16</v>
      </c>
      <c r="D13" s="26">
        <v>0</v>
      </c>
      <c r="E13" s="25" t="s">
        <v>17</v>
      </c>
      <c r="F13" s="185">
        <v>0</v>
      </c>
      <c r="G13" s="185"/>
      <c r="H13" s="185"/>
    </row>
    <row r="14" spans="2:8" ht="27" x14ac:dyDescent="0.2">
      <c r="B14" s="186"/>
      <c r="C14" s="25" t="s">
        <v>18</v>
      </c>
      <c r="D14" s="26">
        <v>0</v>
      </c>
      <c r="E14" s="25" t="s">
        <v>19</v>
      </c>
      <c r="F14" s="185">
        <v>0</v>
      </c>
      <c r="G14" s="185"/>
      <c r="H14" s="185"/>
    </row>
    <row r="15" spans="2:8" ht="27" x14ac:dyDescent="0.2">
      <c r="B15" s="186"/>
      <c r="C15" s="25" t="s">
        <v>20</v>
      </c>
      <c r="D15" s="26">
        <v>0</v>
      </c>
      <c r="E15" s="180" t="s">
        <v>21</v>
      </c>
      <c r="F15" s="185">
        <v>0</v>
      </c>
      <c r="G15" s="185"/>
      <c r="H15" s="185"/>
    </row>
    <row r="16" spans="2:8" ht="27" x14ac:dyDescent="0.2">
      <c r="B16" s="186"/>
      <c r="C16" s="25" t="s">
        <v>22</v>
      </c>
      <c r="D16" s="26">
        <v>0</v>
      </c>
      <c r="E16" s="180"/>
      <c r="F16" s="185"/>
      <c r="G16" s="185"/>
      <c r="H16" s="185"/>
    </row>
    <row r="17" spans="2:8" ht="27" x14ac:dyDescent="0.2">
      <c r="B17" s="186"/>
      <c r="C17" s="25" t="s">
        <v>23</v>
      </c>
      <c r="D17" s="27" t="s">
        <v>24</v>
      </c>
      <c r="E17" s="25" t="s">
        <v>25</v>
      </c>
      <c r="F17" s="185">
        <v>0</v>
      </c>
      <c r="G17" s="185"/>
      <c r="H17" s="185"/>
    </row>
    <row r="18" spans="2:8" ht="15" x14ac:dyDescent="0.2">
      <c r="B18" s="181" t="s">
        <v>77</v>
      </c>
      <c r="C18" s="181"/>
      <c r="D18" s="181"/>
      <c r="E18" s="181"/>
      <c r="F18" s="181"/>
      <c r="G18" s="181"/>
      <c r="H18" s="181"/>
    </row>
    <row r="19" spans="2:8" ht="45" x14ac:dyDescent="0.2">
      <c r="B19" s="28" t="s">
        <v>78</v>
      </c>
      <c r="C19" s="28" t="s">
        <v>79</v>
      </c>
      <c r="D19" s="28" t="s">
        <v>80</v>
      </c>
      <c r="E19" s="29" t="s">
        <v>81</v>
      </c>
      <c r="F19" s="28" t="s">
        <v>82</v>
      </c>
      <c r="G19" s="28" t="s">
        <v>83</v>
      </c>
      <c r="H19" s="28" t="s">
        <v>84</v>
      </c>
    </row>
    <row r="20" spans="2:8" ht="18" customHeight="1" x14ac:dyDescent="0.2">
      <c r="B20" s="25" t="s">
        <v>34</v>
      </c>
      <c r="C20" s="30">
        <v>44536</v>
      </c>
      <c r="D20" s="31">
        <v>468</v>
      </c>
      <c r="E20" s="32"/>
      <c r="F20" s="33">
        <v>0.85</v>
      </c>
      <c r="G20" s="33">
        <v>0.97</v>
      </c>
      <c r="H20" s="26">
        <v>0</v>
      </c>
    </row>
    <row r="21" spans="2:8" ht="18" customHeight="1" x14ac:dyDescent="0.2">
      <c r="B21" s="25" t="s">
        <v>35</v>
      </c>
      <c r="C21" s="30">
        <v>44508</v>
      </c>
      <c r="D21" s="31">
        <v>434</v>
      </c>
      <c r="E21" s="32"/>
      <c r="F21" s="32"/>
      <c r="G21" s="32"/>
      <c r="H21" s="32"/>
    </row>
    <row r="22" spans="2:8" ht="18" customHeight="1" x14ac:dyDescent="0.2">
      <c r="B22" s="25" t="s">
        <v>36</v>
      </c>
      <c r="C22" s="32"/>
      <c r="D22" s="26">
        <v>34</v>
      </c>
      <c r="E22" s="32"/>
      <c r="F22" s="32"/>
      <c r="G22" s="32"/>
      <c r="H22" s="32"/>
    </row>
    <row r="23" spans="2:8" ht="18" customHeight="1" x14ac:dyDescent="0.2">
      <c r="B23" s="25" t="s">
        <v>37</v>
      </c>
      <c r="C23" s="32"/>
      <c r="D23" s="26">
        <v>15</v>
      </c>
      <c r="E23" s="32"/>
      <c r="F23" s="32"/>
      <c r="G23" s="32"/>
      <c r="H23" s="32"/>
    </row>
    <row r="24" spans="2:8" ht="18" customHeight="1" x14ac:dyDescent="0.2">
      <c r="B24" s="25" t="s">
        <v>38</v>
      </c>
      <c r="C24" s="32"/>
      <c r="D24" s="26">
        <v>34</v>
      </c>
      <c r="E24" s="32"/>
      <c r="F24" s="32"/>
      <c r="G24" s="32"/>
      <c r="H24" s="32"/>
    </row>
    <row r="25" spans="2:8" ht="18" customHeight="1" x14ac:dyDescent="0.2">
      <c r="B25" s="25" t="s">
        <v>39</v>
      </c>
      <c r="C25" s="32"/>
      <c r="D25" s="31">
        <v>975</v>
      </c>
      <c r="E25" s="32"/>
      <c r="F25" s="32"/>
      <c r="G25" s="32"/>
      <c r="H25" s="32"/>
    </row>
    <row r="26" spans="2:8" ht="18" customHeight="1" x14ac:dyDescent="0.2">
      <c r="B26" s="25" t="s">
        <v>40</v>
      </c>
      <c r="C26" s="32"/>
      <c r="D26" s="31">
        <v>510</v>
      </c>
      <c r="E26" s="32"/>
      <c r="F26" s="32"/>
      <c r="G26" s="32"/>
      <c r="H26" s="32"/>
    </row>
    <row r="27" spans="2:8" ht="18" customHeight="1" x14ac:dyDescent="0.2">
      <c r="B27" s="182" t="s">
        <v>85</v>
      </c>
      <c r="C27" s="182"/>
      <c r="D27" s="182"/>
      <c r="E27" s="182"/>
      <c r="F27" s="182"/>
      <c r="G27" s="182"/>
      <c r="H27" s="34"/>
    </row>
    <row r="28" spans="2:8" ht="18" customHeight="1" x14ac:dyDescent="0.2">
      <c r="B28" s="183" t="s">
        <v>86</v>
      </c>
      <c r="C28" s="183"/>
      <c r="D28" s="183"/>
      <c r="E28" s="183" t="s">
        <v>87</v>
      </c>
      <c r="F28" s="183"/>
      <c r="G28" s="183"/>
    </row>
    <row r="29" spans="2:8" ht="18" customHeight="1" x14ac:dyDescent="0.2">
      <c r="B29" s="25" t="s">
        <v>44</v>
      </c>
      <c r="C29" s="25" t="s">
        <v>45</v>
      </c>
      <c r="D29" s="25" t="s">
        <v>46</v>
      </c>
      <c r="E29" s="25" t="s">
        <v>47</v>
      </c>
      <c r="F29" s="35" t="s">
        <v>45</v>
      </c>
      <c r="G29" s="177" t="s">
        <v>48</v>
      </c>
      <c r="H29" s="177"/>
    </row>
    <row r="30" spans="2:8" ht="18" customHeight="1" x14ac:dyDescent="0.2">
      <c r="B30" s="36" t="s">
        <v>49</v>
      </c>
      <c r="C30" s="37">
        <v>95</v>
      </c>
      <c r="D30" s="31">
        <v>3800</v>
      </c>
      <c r="E30" s="31">
        <v>50</v>
      </c>
      <c r="F30" s="38">
        <v>7.85</v>
      </c>
      <c r="G30" s="187">
        <v>392.5</v>
      </c>
      <c r="H30" s="187"/>
    </row>
    <row r="31" spans="2:8" ht="18" customHeight="1" x14ac:dyDescent="0.2">
      <c r="B31" s="39" t="s">
        <v>50</v>
      </c>
      <c r="C31" s="37">
        <v>195</v>
      </c>
      <c r="D31" s="31">
        <v>0</v>
      </c>
      <c r="E31" s="31">
        <v>460</v>
      </c>
      <c r="F31" s="38">
        <v>8.85</v>
      </c>
      <c r="G31" s="187">
        <v>4071</v>
      </c>
      <c r="H31" s="187"/>
    </row>
    <row r="32" spans="2:8" ht="18" customHeight="1" x14ac:dyDescent="0.2"/>
    <row r="33" spans="2:8" ht="18" customHeight="1" x14ac:dyDescent="0.2">
      <c r="B33" s="177" t="s">
        <v>51</v>
      </c>
      <c r="C33" s="177"/>
      <c r="D33" s="177"/>
      <c r="E33" s="179" t="s">
        <v>52</v>
      </c>
      <c r="F33" s="179"/>
      <c r="G33" s="179"/>
      <c r="H33" s="179"/>
    </row>
    <row r="34" spans="2:8" ht="18" customHeight="1" x14ac:dyDescent="0.2">
      <c r="B34" s="177" t="s">
        <v>53</v>
      </c>
      <c r="C34" s="177"/>
      <c r="D34" s="177"/>
      <c r="E34" s="179">
        <v>0</v>
      </c>
      <c r="F34" s="179"/>
      <c r="G34" s="179"/>
      <c r="H34" s="179"/>
    </row>
    <row r="35" spans="2:8" ht="18" customHeight="1" x14ac:dyDescent="0.2">
      <c r="B35" s="177" t="s">
        <v>54</v>
      </c>
      <c r="C35" s="177"/>
      <c r="D35" s="177"/>
      <c r="E35" s="179">
        <v>3800</v>
      </c>
      <c r="F35" s="179"/>
      <c r="G35" s="179"/>
      <c r="H35" s="179"/>
    </row>
    <row r="36" spans="2:8" ht="18" customHeight="1" x14ac:dyDescent="0.2">
      <c r="B36" s="177" t="s">
        <v>55</v>
      </c>
      <c r="C36" s="177"/>
      <c r="D36" s="177"/>
      <c r="E36" s="179">
        <v>4463.5</v>
      </c>
      <c r="F36" s="179"/>
      <c r="G36" s="179"/>
      <c r="H36" s="179"/>
    </row>
    <row r="37" spans="2:8" ht="18" customHeight="1" x14ac:dyDescent="0.2">
      <c r="B37" s="177" t="s">
        <v>56</v>
      </c>
      <c r="C37" s="177"/>
      <c r="D37" s="177"/>
      <c r="E37" s="179">
        <v>-30.6</v>
      </c>
      <c r="F37" s="179"/>
      <c r="G37" s="179"/>
      <c r="H37" s="179"/>
    </row>
    <row r="38" spans="2:8" ht="18" customHeight="1" x14ac:dyDescent="0.2">
      <c r="B38" s="177" t="s">
        <v>57</v>
      </c>
      <c r="C38" s="177"/>
      <c r="D38" s="177"/>
      <c r="E38" s="179">
        <v>0</v>
      </c>
      <c r="F38" s="179"/>
      <c r="G38" s="179"/>
      <c r="H38" s="179"/>
    </row>
    <row r="39" spans="2:8" ht="18" customHeight="1" x14ac:dyDescent="0.2">
      <c r="B39" s="177" t="s">
        <v>58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59</v>
      </c>
      <c r="C40" s="177"/>
      <c r="D40" s="177"/>
      <c r="E40" s="179">
        <v>18.73</v>
      </c>
      <c r="F40" s="179"/>
      <c r="G40" s="179"/>
      <c r="H40" s="179"/>
    </row>
    <row r="41" spans="2:8" ht="18" customHeight="1" x14ac:dyDescent="0.2">
      <c r="B41" s="177" t="s">
        <v>60</v>
      </c>
      <c r="C41" s="177"/>
      <c r="D41" s="177"/>
      <c r="E41" s="179">
        <v>401.72</v>
      </c>
      <c r="F41" s="179"/>
      <c r="G41" s="179"/>
      <c r="H41" s="179"/>
    </row>
    <row r="42" spans="2:8" ht="18" customHeight="1" x14ac:dyDescent="0.2">
      <c r="B42" s="178" t="s">
        <v>74</v>
      </c>
      <c r="C42" s="177"/>
      <c r="D42" s="177"/>
      <c r="E42" s="179">
        <v>394793</v>
      </c>
      <c r="F42" s="179"/>
      <c r="G42" s="179"/>
      <c r="H42" s="179"/>
    </row>
    <row r="43" spans="2:8" ht="18" customHeight="1" x14ac:dyDescent="0.2">
      <c r="B43" s="178" t="s">
        <v>75</v>
      </c>
      <c r="C43" s="177"/>
      <c r="D43" s="177"/>
      <c r="E43" s="179">
        <v>31956</v>
      </c>
      <c r="F43" s="179"/>
      <c r="G43" s="179"/>
      <c r="H43" s="179"/>
    </row>
    <row r="44" spans="2:8" ht="18" customHeight="1" x14ac:dyDescent="0.2">
      <c r="B44" s="177" t="s">
        <v>63</v>
      </c>
      <c r="C44" s="177"/>
      <c r="D44" s="177"/>
      <c r="E44" s="179">
        <v>8653.35</v>
      </c>
      <c r="F44" s="179"/>
      <c r="G44" s="179"/>
      <c r="H44" s="179"/>
    </row>
    <row r="45" spans="2:8" ht="18" customHeight="1" x14ac:dyDescent="0.2">
      <c r="B45" s="177" t="s">
        <v>64</v>
      </c>
      <c r="C45" s="177"/>
      <c r="D45" s="177"/>
      <c r="E45" s="179">
        <v>25.27</v>
      </c>
      <c r="F45" s="179"/>
      <c r="G45" s="179"/>
      <c r="H45" s="179"/>
    </row>
    <row r="46" spans="2:8" ht="18" customHeight="1" x14ac:dyDescent="0.2">
      <c r="B46" s="177" t="s">
        <v>65</v>
      </c>
      <c r="C46" s="177"/>
      <c r="D46" s="177"/>
      <c r="E46" s="179">
        <v>0</v>
      </c>
      <c r="F46" s="179"/>
      <c r="G46" s="179"/>
      <c r="H46" s="179"/>
    </row>
    <row r="47" spans="2:8" ht="18" customHeight="1" x14ac:dyDescent="0.2">
      <c r="B47" s="177" t="s">
        <v>66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67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68</v>
      </c>
      <c r="C49" s="177"/>
      <c r="D49" s="177"/>
      <c r="E49" s="179">
        <v>0.38</v>
      </c>
      <c r="F49" s="179"/>
      <c r="G49" s="179"/>
      <c r="H49" s="179"/>
    </row>
    <row r="50" spans="2:8" ht="18" customHeight="1" x14ac:dyDescent="0.2">
      <c r="B50" s="177" t="s">
        <v>69</v>
      </c>
      <c r="C50" s="177"/>
      <c r="D50" s="177"/>
      <c r="E50" s="179">
        <f>SUM(E34:G49)</f>
        <v>444081.35</v>
      </c>
      <c r="F50" s="179"/>
      <c r="G50" s="179"/>
      <c r="H50" s="179"/>
    </row>
    <row r="51" spans="2:8" ht="18" customHeight="1" x14ac:dyDescent="0.2">
      <c r="B51" s="177" t="s">
        <v>70</v>
      </c>
      <c r="C51" s="177"/>
      <c r="D51" s="177"/>
      <c r="E51" s="179" t="s">
        <v>76</v>
      </c>
      <c r="F51" s="179"/>
      <c r="G51" s="179"/>
      <c r="H51" s="179"/>
    </row>
    <row r="52" spans="2:8" ht="18" customHeight="1" x14ac:dyDescent="0.2">
      <c r="B52" s="177" t="s">
        <v>72</v>
      </c>
      <c r="C52" s="177"/>
      <c r="D52" s="177"/>
      <c r="E52" s="179"/>
      <c r="F52" s="179"/>
      <c r="G52" s="179"/>
      <c r="H52" s="179"/>
    </row>
  </sheetData>
  <mergeCells count="55">
    <mergeCell ref="E49:H49"/>
    <mergeCell ref="E50:H50"/>
    <mergeCell ref="E51:H52"/>
    <mergeCell ref="G29:H29"/>
    <mergeCell ref="G30:H30"/>
    <mergeCell ref="G31:H31"/>
    <mergeCell ref="E37:H37"/>
    <mergeCell ref="E38:H38"/>
    <mergeCell ref="E39:H39"/>
    <mergeCell ref="E40:H40"/>
    <mergeCell ref="E41:H41"/>
    <mergeCell ref="E42:H42"/>
    <mergeCell ref="E47:H47"/>
    <mergeCell ref="E48:H48"/>
    <mergeCell ref="E33:H33"/>
    <mergeCell ref="E45:H45"/>
    <mergeCell ref="B11:H11"/>
    <mergeCell ref="F12:H12"/>
    <mergeCell ref="F13:H13"/>
    <mergeCell ref="F14:H14"/>
    <mergeCell ref="F15:H15"/>
    <mergeCell ref="B12:B17"/>
    <mergeCell ref="F16:H16"/>
    <mergeCell ref="F17:H17"/>
    <mergeCell ref="E46:H46"/>
    <mergeCell ref="E43:H43"/>
    <mergeCell ref="E44:H44"/>
    <mergeCell ref="E15:E16"/>
    <mergeCell ref="B18:H18"/>
    <mergeCell ref="B27:G27"/>
    <mergeCell ref="B42:D42"/>
    <mergeCell ref="B28:D28"/>
    <mergeCell ref="E28:G28"/>
    <mergeCell ref="B33:D33"/>
    <mergeCell ref="B34:D34"/>
    <mergeCell ref="B35:D35"/>
    <mergeCell ref="B36:D36"/>
    <mergeCell ref="E34:H34"/>
    <mergeCell ref="E35:H35"/>
    <mergeCell ref="E36:H36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</mergeCells>
  <pageMargins left="0" right="0" top="0" bottom="0" header="0.3" footer="0.3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594B-EA4E-4C31-AE15-4A78574E8987}">
  <sheetPr>
    <pageSetUpPr fitToPage="1"/>
  </sheetPr>
  <dimension ref="B2:H53"/>
  <sheetViews>
    <sheetView workbookViewId="0">
      <selection activeCell="D15" sqref="D15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15.75" x14ac:dyDescent="0.2">
      <c r="B12" s="40" t="s">
        <v>91</v>
      </c>
      <c r="C12" s="40"/>
      <c r="D12" s="40"/>
      <c r="E12" s="40"/>
      <c r="F12" s="40"/>
      <c r="G12" s="40"/>
      <c r="H12" s="40"/>
    </row>
    <row r="13" spans="2:8" ht="27" x14ac:dyDescent="0.2">
      <c r="B13" s="186" t="s">
        <v>12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 x14ac:dyDescent="0.2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 x14ac:dyDescent="0.2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 x14ac:dyDescent="0.2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 x14ac:dyDescent="0.2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 x14ac:dyDescent="0.2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 x14ac:dyDescent="0.2">
      <c r="B19" s="181" t="s">
        <v>77</v>
      </c>
      <c r="C19" s="181"/>
      <c r="D19" s="181"/>
      <c r="E19" s="181"/>
      <c r="F19" s="181"/>
      <c r="G19" s="181"/>
      <c r="H19" s="181"/>
    </row>
    <row r="20" spans="2:8" ht="45" x14ac:dyDescent="0.2">
      <c r="B20" s="28" t="s">
        <v>78</v>
      </c>
      <c r="C20" s="28" t="s">
        <v>79</v>
      </c>
      <c r="D20" s="28" t="s">
        <v>80</v>
      </c>
      <c r="E20" s="29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 x14ac:dyDescent="0.2">
      <c r="B21" s="25" t="s">
        <v>34</v>
      </c>
      <c r="C21" s="30" t="s">
        <v>88</v>
      </c>
      <c r="D21" s="31">
        <v>536</v>
      </c>
      <c r="E21" s="32"/>
      <c r="F21" s="33">
        <v>0.85</v>
      </c>
      <c r="G21" s="33">
        <v>0.97</v>
      </c>
      <c r="H21" s="26">
        <v>0</v>
      </c>
    </row>
    <row r="22" spans="2:8" ht="18" customHeight="1" x14ac:dyDescent="0.2">
      <c r="B22" s="25" t="s">
        <v>35</v>
      </c>
      <c r="C22" s="30" t="s">
        <v>89</v>
      </c>
      <c r="D22" s="31">
        <v>468</v>
      </c>
      <c r="E22" s="32"/>
      <c r="F22" s="32"/>
      <c r="G22" s="32"/>
      <c r="H22" s="32"/>
    </row>
    <row r="23" spans="2:8" ht="18" customHeight="1" x14ac:dyDescent="0.2">
      <c r="B23" s="25" t="s">
        <v>36</v>
      </c>
      <c r="C23" s="32"/>
      <c r="D23" s="26">
        <v>68</v>
      </c>
      <c r="E23" s="32"/>
      <c r="F23" s="32"/>
      <c r="G23" s="32"/>
      <c r="H23" s="32"/>
    </row>
    <row r="24" spans="2:8" ht="18" customHeight="1" x14ac:dyDescent="0.2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 x14ac:dyDescent="0.2">
      <c r="B25" s="25" t="s">
        <v>38</v>
      </c>
      <c r="C25" s="32"/>
      <c r="D25" s="26">
        <v>68</v>
      </c>
      <c r="E25" s="32"/>
      <c r="F25" s="32"/>
      <c r="G25" s="32"/>
      <c r="H25" s="32"/>
    </row>
    <row r="26" spans="2:8" ht="18" customHeight="1" x14ac:dyDescent="0.2">
      <c r="B26" s="25" t="s">
        <v>39</v>
      </c>
      <c r="C26" s="32"/>
      <c r="D26" s="31">
        <v>1020</v>
      </c>
      <c r="E26" s="32"/>
      <c r="F26" s="32"/>
      <c r="G26" s="32"/>
      <c r="H26" s="32"/>
    </row>
    <row r="27" spans="2:8" ht="18" customHeight="1" x14ac:dyDescent="0.2">
      <c r="B27" s="25" t="s">
        <v>40</v>
      </c>
      <c r="C27" s="32"/>
      <c r="D27" s="31">
        <v>1020</v>
      </c>
      <c r="E27" s="32"/>
      <c r="F27" s="32"/>
      <c r="G27" s="32"/>
      <c r="H27" s="32"/>
    </row>
    <row r="28" spans="2:8" ht="18" customHeight="1" x14ac:dyDescent="0.2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 x14ac:dyDescent="0.2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 x14ac:dyDescent="0.2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 x14ac:dyDescent="0.2">
      <c r="B31" s="36" t="s">
        <v>49</v>
      </c>
      <c r="C31" s="37">
        <v>95</v>
      </c>
      <c r="D31" s="31">
        <v>3800</v>
      </c>
      <c r="E31" s="31">
        <v>50</v>
      </c>
      <c r="F31" s="38">
        <v>7.85</v>
      </c>
      <c r="G31" s="187">
        <v>392.5</v>
      </c>
      <c r="H31" s="187"/>
    </row>
    <row r="32" spans="2:8" ht="18" customHeight="1" x14ac:dyDescent="0.2">
      <c r="B32" s="39" t="s">
        <v>50</v>
      </c>
      <c r="C32" s="37">
        <v>195</v>
      </c>
      <c r="D32" s="31">
        <v>0</v>
      </c>
      <c r="E32" s="31">
        <v>460</v>
      </c>
      <c r="F32" s="38">
        <v>8.85</v>
      </c>
      <c r="G32" s="187">
        <v>4071</v>
      </c>
      <c r="H32" s="187"/>
    </row>
    <row r="33" spans="2:8" ht="18" customHeight="1" x14ac:dyDescent="0.2"/>
    <row r="34" spans="2:8" ht="18" customHeight="1" x14ac:dyDescent="0.2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 x14ac:dyDescent="0.2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 x14ac:dyDescent="0.2">
      <c r="B36" s="177" t="s">
        <v>54</v>
      </c>
      <c r="C36" s="177"/>
      <c r="D36" s="177"/>
      <c r="E36" s="179">
        <v>3154</v>
      </c>
      <c r="F36" s="179"/>
      <c r="G36" s="179"/>
      <c r="H36" s="179"/>
    </row>
    <row r="37" spans="2:8" ht="18" customHeight="1" x14ac:dyDescent="0.2">
      <c r="B37" s="177" t="s">
        <v>55</v>
      </c>
      <c r="C37" s="177"/>
      <c r="D37" s="177"/>
      <c r="E37" s="179">
        <v>8986</v>
      </c>
      <c r="F37" s="179"/>
      <c r="G37" s="179"/>
      <c r="H37" s="179"/>
    </row>
    <row r="38" spans="2:8" ht="18" customHeight="1" x14ac:dyDescent="0.2">
      <c r="B38" s="177" t="s">
        <v>56</v>
      </c>
      <c r="C38" s="177"/>
      <c r="D38" s="177"/>
      <c r="E38" s="179">
        <v>0</v>
      </c>
      <c r="F38" s="179"/>
      <c r="G38" s="179"/>
      <c r="H38" s="179"/>
    </row>
    <row r="39" spans="2:8" ht="18" customHeight="1" x14ac:dyDescent="0.2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 x14ac:dyDescent="0.2">
      <c r="B41" s="177" t="s">
        <v>59</v>
      </c>
      <c r="C41" s="177"/>
      <c r="D41" s="177"/>
      <c r="E41" s="179">
        <v>5</v>
      </c>
      <c r="F41" s="179"/>
      <c r="G41" s="179"/>
      <c r="H41" s="179"/>
    </row>
    <row r="42" spans="2:8" ht="18" customHeight="1" x14ac:dyDescent="0.2">
      <c r="B42" s="177" t="s">
        <v>60</v>
      </c>
      <c r="C42" s="177"/>
      <c r="D42" s="177"/>
      <c r="E42" s="179">
        <v>809</v>
      </c>
      <c r="F42" s="179"/>
      <c r="G42" s="179"/>
      <c r="H42" s="179"/>
    </row>
    <row r="43" spans="2:8" ht="18" customHeight="1" x14ac:dyDescent="0.2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 x14ac:dyDescent="0.2">
      <c r="B44" s="178" t="s">
        <v>75</v>
      </c>
      <c r="C44" s="177"/>
      <c r="D44" s="177"/>
      <c r="E44" s="179">
        <v>31956</v>
      </c>
      <c r="F44" s="179"/>
      <c r="G44" s="179"/>
      <c r="H44" s="179"/>
    </row>
    <row r="45" spans="2:8" ht="18" customHeight="1" x14ac:dyDescent="0.2">
      <c r="B45" s="177" t="s">
        <v>63</v>
      </c>
      <c r="C45" s="177"/>
      <c r="D45" s="177"/>
      <c r="E45" s="179">
        <v>12954</v>
      </c>
      <c r="F45" s="179"/>
      <c r="G45" s="179"/>
      <c r="H45" s="179"/>
    </row>
    <row r="46" spans="2:8" ht="18" customHeight="1" x14ac:dyDescent="0.2">
      <c r="B46" s="177" t="s">
        <v>64</v>
      </c>
      <c r="C46" s="177"/>
      <c r="D46" s="177"/>
      <c r="E46" s="179">
        <v>0</v>
      </c>
      <c r="F46" s="179"/>
      <c r="G46" s="179"/>
      <c r="H46" s="179"/>
    </row>
    <row r="47" spans="2:8" ht="18" customHeight="1" x14ac:dyDescent="0.2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 x14ac:dyDescent="0.2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 x14ac:dyDescent="0.2">
      <c r="B51" s="177" t="s">
        <v>69</v>
      </c>
      <c r="C51" s="177"/>
      <c r="D51" s="177"/>
      <c r="E51" s="179">
        <f>SUM(E35:G50)</f>
        <v>416566</v>
      </c>
      <c r="F51" s="179"/>
      <c r="G51" s="179"/>
      <c r="H51" s="179"/>
    </row>
    <row r="52" spans="2:8" ht="18" customHeight="1" x14ac:dyDescent="0.2">
      <c r="B52" s="177" t="s">
        <v>70</v>
      </c>
      <c r="C52" s="177"/>
      <c r="D52" s="177"/>
      <c r="E52" s="188" t="s">
        <v>90</v>
      </c>
      <c r="F52" s="179"/>
      <c r="G52" s="179"/>
      <c r="H52" s="179"/>
    </row>
    <row r="53" spans="2:8" ht="18" customHeight="1" x14ac:dyDescent="0.2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.7" right="0.7" top="0.75" bottom="0.75" header="0.3" footer="0.3"/>
  <pageSetup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E2D8-2CD2-4544-8B14-C475B7935011}">
  <sheetPr>
    <pageSetUpPr fitToPage="1"/>
  </sheetPr>
  <dimension ref="B2:H53"/>
  <sheetViews>
    <sheetView topLeftCell="A13" workbookViewId="0">
      <selection sqref="A1:XFD1048576"/>
    </sheetView>
  </sheetViews>
  <sheetFormatPr defaultRowHeight="12.75" x14ac:dyDescent="0.2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 x14ac:dyDescent="0.2">
      <c r="B2" s="34"/>
      <c r="C2" s="34"/>
      <c r="D2" s="34"/>
      <c r="E2" s="34"/>
      <c r="F2" s="34"/>
      <c r="G2" s="34"/>
      <c r="H2" s="34"/>
    </row>
    <row r="3" spans="2:8" x14ac:dyDescent="0.2">
      <c r="B3" s="34"/>
      <c r="C3" s="34"/>
      <c r="D3" s="34"/>
      <c r="E3" s="34"/>
      <c r="F3" s="34"/>
      <c r="G3" s="34"/>
      <c r="H3" s="34"/>
    </row>
    <row r="4" spans="2:8" x14ac:dyDescent="0.2">
      <c r="B4" s="34"/>
      <c r="C4" s="34"/>
      <c r="D4" s="34"/>
      <c r="E4" s="34"/>
      <c r="F4" s="34"/>
      <c r="G4" s="34"/>
      <c r="H4" s="34"/>
    </row>
    <row r="5" spans="2:8" x14ac:dyDescent="0.2">
      <c r="B5" s="34"/>
      <c r="C5" s="34"/>
      <c r="D5" s="34"/>
      <c r="E5" s="34"/>
      <c r="F5" s="34"/>
      <c r="G5" s="34"/>
      <c r="H5" s="34"/>
    </row>
    <row r="6" spans="2:8" x14ac:dyDescent="0.2">
      <c r="B6" s="34"/>
      <c r="C6" s="34"/>
      <c r="D6" s="34"/>
      <c r="E6" s="34"/>
      <c r="F6" s="34"/>
      <c r="G6" s="34"/>
      <c r="H6" s="34"/>
    </row>
    <row r="7" spans="2:8" x14ac:dyDescent="0.2">
      <c r="B7" s="34"/>
      <c r="C7" s="34"/>
      <c r="D7" s="34"/>
      <c r="E7" s="34"/>
      <c r="F7" s="34"/>
      <c r="G7" s="34"/>
      <c r="H7" s="34"/>
    </row>
    <row r="8" spans="2:8" x14ac:dyDescent="0.2">
      <c r="B8" s="34"/>
      <c r="C8" s="34"/>
      <c r="D8" s="34"/>
      <c r="E8" s="34"/>
      <c r="F8" s="34"/>
      <c r="G8" s="34"/>
      <c r="H8" s="34"/>
    </row>
    <row r="9" spans="2:8" x14ac:dyDescent="0.2">
      <c r="B9" s="34"/>
      <c r="C9" s="34"/>
      <c r="D9" s="34"/>
      <c r="E9" s="34"/>
      <c r="F9" s="34"/>
      <c r="G9" s="34"/>
      <c r="H9" s="34"/>
    </row>
    <row r="10" spans="2:8" ht="29.25" customHeight="1" x14ac:dyDescent="0.2">
      <c r="B10" s="34"/>
      <c r="C10" s="34"/>
      <c r="D10" s="34"/>
      <c r="E10" s="34"/>
      <c r="F10" s="34"/>
      <c r="G10" s="34"/>
      <c r="H10" s="34"/>
    </row>
    <row r="11" spans="2:8" ht="15.75" x14ac:dyDescent="0.2">
      <c r="B11" s="184" t="s">
        <v>73</v>
      </c>
      <c r="C11" s="184"/>
      <c r="D11" s="184"/>
      <c r="E11" s="184"/>
      <c r="F11" s="184"/>
      <c r="G11" s="184"/>
      <c r="H11" s="184"/>
    </row>
    <row r="12" spans="2:8" ht="15.75" x14ac:dyDescent="0.2">
      <c r="B12" s="40" t="s">
        <v>91</v>
      </c>
      <c r="C12" s="40"/>
      <c r="D12" s="40"/>
      <c r="E12" s="40"/>
      <c r="F12" s="40"/>
      <c r="G12" s="40"/>
      <c r="H12" s="40"/>
    </row>
    <row r="13" spans="2:8" ht="27" x14ac:dyDescent="0.2">
      <c r="B13" s="186" t="s">
        <v>12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 x14ac:dyDescent="0.2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 x14ac:dyDescent="0.2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 x14ac:dyDescent="0.2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 x14ac:dyDescent="0.2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 x14ac:dyDescent="0.2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 x14ac:dyDescent="0.2">
      <c r="B19" s="181" t="s">
        <v>77</v>
      </c>
      <c r="C19" s="181"/>
      <c r="D19" s="181"/>
      <c r="E19" s="181"/>
      <c r="F19" s="181"/>
      <c r="G19" s="181"/>
      <c r="H19" s="181"/>
    </row>
    <row r="20" spans="2:8" ht="45" x14ac:dyDescent="0.2">
      <c r="B20" s="28" t="s">
        <v>78</v>
      </c>
      <c r="C20" s="28" t="s">
        <v>79</v>
      </c>
      <c r="D20" s="28" t="s">
        <v>80</v>
      </c>
      <c r="E20" s="29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 x14ac:dyDescent="0.2">
      <c r="B21" s="25" t="s">
        <v>34</v>
      </c>
      <c r="C21" s="30" t="s">
        <v>93</v>
      </c>
      <c r="D21" s="31">
        <v>723</v>
      </c>
      <c r="E21" s="32"/>
      <c r="F21" s="33">
        <v>0.78</v>
      </c>
      <c r="G21" s="33">
        <v>0.98</v>
      </c>
      <c r="H21" s="26">
        <v>0</v>
      </c>
    </row>
    <row r="22" spans="2:8" ht="18" customHeight="1" x14ac:dyDescent="0.2">
      <c r="B22" s="25" t="s">
        <v>35</v>
      </c>
      <c r="C22" s="30" t="s">
        <v>92</v>
      </c>
      <c r="D22" s="31">
        <v>589</v>
      </c>
      <c r="E22" s="32"/>
      <c r="F22" s="32"/>
      <c r="G22" s="32"/>
      <c r="H22" s="32"/>
    </row>
    <row r="23" spans="2:8" ht="18" customHeight="1" x14ac:dyDescent="0.2">
      <c r="B23" s="25" t="s">
        <v>36</v>
      </c>
      <c r="C23" s="32"/>
      <c r="D23" s="26">
        <v>53</v>
      </c>
      <c r="E23" s="32"/>
      <c r="F23" s="32"/>
      <c r="G23" s="32"/>
      <c r="H23" s="32"/>
    </row>
    <row r="24" spans="2:8" ht="18" customHeight="1" x14ac:dyDescent="0.2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 x14ac:dyDescent="0.2">
      <c r="B25" s="25" t="s">
        <v>38</v>
      </c>
      <c r="C25" s="32"/>
      <c r="D25" s="26">
        <v>68</v>
      </c>
      <c r="E25" s="32"/>
      <c r="F25" s="32"/>
      <c r="G25" s="32"/>
      <c r="H25" s="32"/>
    </row>
    <row r="26" spans="2:8" ht="18" customHeight="1" x14ac:dyDescent="0.2">
      <c r="B26" s="25" t="s">
        <v>39</v>
      </c>
      <c r="C26" s="32"/>
      <c r="D26" s="31">
        <v>795</v>
      </c>
      <c r="E26" s="32"/>
      <c r="F26" s="32"/>
      <c r="G26" s="32"/>
      <c r="H26" s="32"/>
    </row>
    <row r="27" spans="2:8" ht="18" customHeight="1" x14ac:dyDescent="0.2">
      <c r="B27" s="25" t="s">
        <v>40</v>
      </c>
      <c r="C27" s="32"/>
      <c r="D27" s="31">
        <v>795</v>
      </c>
      <c r="E27" s="32"/>
      <c r="F27" s="32"/>
      <c r="G27" s="32"/>
      <c r="H27" s="32"/>
    </row>
    <row r="28" spans="2:8" ht="18" customHeight="1" x14ac:dyDescent="0.2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 x14ac:dyDescent="0.2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 x14ac:dyDescent="0.2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 x14ac:dyDescent="0.2">
      <c r="B31" s="36" t="s">
        <v>49</v>
      </c>
      <c r="C31" s="37">
        <v>95</v>
      </c>
      <c r="D31" s="31">
        <v>3800</v>
      </c>
      <c r="E31" s="31">
        <v>50</v>
      </c>
      <c r="F31" s="38">
        <v>7.85</v>
      </c>
      <c r="G31" s="187">
        <v>392.5</v>
      </c>
      <c r="H31" s="187"/>
    </row>
    <row r="32" spans="2:8" ht="18" customHeight="1" x14ac:dyDescent="0.2">
      <c r="B32" s="39" t="s">
        <v>50</v>
      </c>
      <c r="C32" s="37">
        <v>195</v>
      </c>
      <c r="D32" s="31">
        <v>0</v>
      </c>
      <c r="E32" s="31">
        <v>460</v>
      </c>
      <c r="F32" s="38">
        <v>8.85</v>
      </c>
      <c r="G32" s="187">
        <v>4071</v>
      </c>
      <c r="H32" s="187"/>
    </row>
    <row r="33" spans="2:8" ht="18" customHeight="1" x14ac:dyDescent="0.2"/>
    <row r="34" spans="2:8" ht="18" customHeight="1" x14ac:dyDescent="0.2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 x14ac:dyDescent="0.2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 x14ac:dyDescent="0.2">
      <c r="B36" s="177" t="s">
        <v>54</v>
      </c>
      <c r="C36" s="177"/>
      <c r="D36" s="177"/>
      <c r="E36" s="179">
        <v>3800</v>
      </c>
      <c r="F36" s="179"/>
      <c r="G36" s="179"/>
      <c r="H36" s="179"/>
    </row>
    <row r="37" spans="2:8" ht="18" customHeight="1" x14ac:dyDescent="0.2">
      <c r="B37" s="177" t="s">
        <v>55</v>
      </c>
      <c r="C37" s="177"/>
      <c r="D37" s="177"/>
      <c r="E37" s="179">
        <v>17739</v>
      </c>
      <c r="F37" s="179"/>
      <c r="G37" s="179"/>
      <c r="H37" s="179"/>
    </row>
    <row r="38" spans="2:8" ht="18" customHeight="1" x14ac:dyDescent="0.2">
      <c r="B38" s="177" t="s">
        <v>56</v>
      </c>
      <c r="C38" s="177"/>
      <c r="D38" s="177"/>
      <c r="E38" s="179">
        <v>0</v>
      </c>
      <c r="F38" s="179"/>
      <c r="G38" s="179"/>
      <c r="H38" s="179"/>
    </row>
    <row r="39" spans="2:8" ht="18" customHeight="1" x14ac:dyDescent="0.2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 x14ac:dyDescent="0.2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 x14ac:dyDescent="0.2">
      <c r="B41" s="177" t="s">
        <v>59</v>
      </c>
      <c r="C41" s="177"/>
      <c r="D41" s="177"/>
      <c r="E41" s="179">
        <v>53</v>
      </c>
      <c r="F41" s="179"/>
      <c r="G41" s="179"/>
      <c r="H41" s="179"/>
    </row>
    <row r="42" spans="2:8" ht="18" customHeight="1" x14ac:dyDescent="0.2">
      <c r="B42" s="177" t="s">
        <v>60</v>
      </c>
      <c r="C42" s="177"/>
      <c r="D42" s="177"/>
      <c r="E42" s="179">
        <v>1596</v>
      </c>
      <c r="F42" s="179"/>
      <c r="G42" s="179"/>
      <c r="H42" s="179"/>
    </row>
    <row r="43" spans="2:8" ht="18" customHeight="1" x14ac:dyDescent="0.2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 x14ac:dyDescent="0.2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 x14ac:dyDescent="0.2">
      <c r="B45" s="177" t="s">
        <v>63</v>
      </c>
      <c r="C45" s="177"/>
      <c r="D45" s="177"/>
      <c r="E45" s="179">
        <v>23188</v>
      </c>
      <c r="F45" s="179"/>
      <c r="G45" s="179"/>
      <c r="H45" s="179"/>
    </row>
    <row r="46" spans="2:8" ht="18" customHeight="1" x14ac:dyDescent="0.2">
      <c r="B46" s="177" t="s">
        <v>64</v>
      </c>
      <c r="C46" s="177"/>
      <c r="D46" s="177"/>
      <c r="E46" s="179">
        <v>0</v>
      </c>
      <c r="F46" s="179"/>
      <c r="G46" s="179"/>
      <c r="H46" s="179"/>
    </row>
    <row r="47" spans="2:8" ht="18" customHeight="1" x14ac:dyDescent="0.2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 x14ac:dyDescent="0.2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 x14ac:dyDescent="0.2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 x14ac:dyDescent="0.2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 x14ac:dyDescent="0.2">
      <c r="B51" s="177" t="s">
        <v>69</v>
      </c>
      <c r="C51" s="177"/>
      <c r="D51" s="177"/>
      <c r="E51" s="179">
        <v>381890</v>
      </c>
      <c r="F51" s="179"/>
      <c r="G51" s="179"/>
      <c r="H51" s="179"/>
    </row>
    <row r="52" spans="2:8" ht="18" customHeight="1" x14ac:dyDescent="0.2">
      <c r="B52" s="177" t="s">
        <v>70</v>
      </c>
      <c r="C52" s="177"/>
      <c r="D52" s="177"/>
      <c r="E52" s="179" t="s">
        <v>94</v>
      </c>
      <c r="F52" s="179"/>
      <c r="G52" s="179"/>
      <c r="H52" s="179"/>
    </row>
    <row r="53" spans="2:8" ht="18" customHeight="1" x14ac:dyDescent="0.2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" right="0" top="0" bottom="0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6</vt:i4>
      </vt:variant>
    </vt:vector>
  </HeadingPairs>
  <TitlesOfParts>
    <vt:vector size="36" baseType="lpstr">
      <vt:lpstr>Table 1</vt:lpstr>
      <vt:lpstr>Table 2</vt:lpstr>
      <vt:lpstr>Table 3</vt:lpstr>
      <vt:lpstr>Table 4</vt:lpstr>
      <vt:lpstr>Table 5</vt:lpstr>
      <vt:lpstr>Table 6</vt:lpstr>
      <vt:lpstr>Sheet1</vt:lpstr>
      <vt:lpstr>Sheet3</vt:lpstr>
      <vt:lpstr>Sheet2</vt:lpstr>
      <vt:lpstr>Sheet15</vt:lpstr>
      <vt:lpstr>Sheet17</vt:lpstr>
      <vt:lpstr>Sheet18</vt:lpstr>
      <vt:lpstr>Sheet4</vt:lpstr>
      <vt:lpstr>Sheet5</vt:lpstr>
      <vt:lpstr>Sheet7</vt:lpstr>
      <vt:lpstr>Sheet16</vt:lpstr>
      <vt:lpstr>Sheet8</vt:lpstr>
      <vt:lpstr>Sheet6</vt:lpstr>
      <vt:lpstr>Sheet9</vt:lpstr>
      <vt:lpstr>Sheet10</vt:lpstr>
      <vt:lpstr>Sheet12</vt:lpstr>
      <vt:lpstr>HNPHT57</vt:lpstr>
      <vt:lpstr>AP255 ADVANCE BILL</vt:lpstr>
      <vt:lpstr>AL6813</vt:lpstr>
      <vt:lpstr>AL6814</vt:lpstr>
      <vt:lpstr>Sheet11</vt:lpstr>
      <vt:lpstr>Sheet13</vt:lpstr>
      <vt:lpstr>Sheet14</vt:lpstr>
      <vt:lpstr>Sheet19</vt:lpstr>
      <vt:lpstr>Sheet20</vt:lpstr>
      <vt:lpstr>'AL6813'!Print_Area</vt:lpstr>
      <vt:lpstr>'AL6814'!Print_Area</vt:lpstr>
      <vt:lpstr>'AP255 ADVANCE BILL'!Print_Area</vt:lpstr>
      <vt:lpstr>HNPHT57!Print_Area</vt:lpstr>
      <vt:lpstr>Sheet11!Print_Area</vt:lpstr>
      <vt:lpstr>Sheet12!Print_Area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2022-10-10T07:21:11Z</cp:lastPrinted>
  <dcterms:created xsi:type="dcterms:W3CDTF">2021-12-10T10:58:09Z</dcterms:created>
  <dcterms:modified xsi:type="dcterms:W3CDTF">2022-11-18T09:40:59Z</dcterms:modified>
</cp:coreProperties>
</file>