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40" windowWidth="18855" windowHeight="8895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U121" i="2" l="1"/>
  <c r="U122" i="2"/>
  <c r="V122" i="2" s="1"/>
  <c r="U123" i="2"/>
  <c r="U43" i="2"/>
  <c r="U45" i="2"/>
  <c r="U46" i="2"/>
  <c r="V46" i="2" s="1"/>
  <c r="U47" i="2"/>
  <c r="U48" i="2"/>
  <c r="V48" i="2" s="1"/>
  <c r="U49" i="2"/>
  <c r="U50" i="2"/>
  <c r="V50" i="2" s="1"/>
  <c r="U51" i="2"/>
  <c r="U52" i="2"/>
  <c r="U53" i="2"/>
  <c r="U54" i="2"/>
  <c r="V54" i="2" s="1"/>
  <c r="U55" i="2"/>
  <c r="U44" i="2"/>
  <c r="V44" i="2" s="1"/>
  <c r="V62" i="2"/>
  <c r="V94" i="2"/>
  <c r="U15" i="2"/>
  <c r="U16" i="2"/>
  <c r="V16" i="2" s="1"/>
  <c r="U17" i="2"/>
  <c r="V17" i="2" s="1"/>
  <c r="U18" i="2"/>
  <c r="V18" i="2" s="1"/>
  <c r="U19" i="2"/>
  <c r="V19" i="2" s="1"/>
  <c r="U20" i="2"/>
  <c r="V20" i="2" s="1"/>
  <c r="U22" i="2"/>
  <c r="V22" i="2" s="1"/>
  <c r="U23" i="2"/>
  <c r="V23" i="2" s="1"/>
  <c r="U24" i="2"/>
  <c r="V24" i="2" s="1"/>
  <c r="U25" i="2"/>
  <c r="V25" i="2" s="1"/>
  <c r="U26" i="2"/>
  <c r="V26" i="2" s="1"/>
  <c r="U27" i="2"/>
  <c r="V27" i="2" s="1"/>
  <c r="U28" i="2"/>
  <c r="V28" i="2" s="1"/>
  <c r="U29" i="2"/>
  <c r="V29" i="2" s="1"/>
  <c r="U30" i="2"/>
  <c r="V30" i="2" s="1"/>
  <c r="U31" i="2"/>
  <c r="V31" i="2" s="1"/>
  <c r="U32" i="2"/>
  <c r="V32" i="2" s="1"/>
  <c r="U33" i="2"/>
  <c r="V33" i="2" s="1"/>
  <c r="U34" i="2"/>
  <c r="V34" i="2" s="1"/>
  <c r="U35" i="2"/>
  <c r="V35" i="2" s="1"/>
  <c r="U36" i="2"/>
  <c r="V36" i="2" s="1"/>
  <c r="U37" i="2"/>
  <c r="V37" i="2" s="1"/>
  <c r="U38" i="2"/>
  <c r="V38" i="2" s="1"/>
  <c r="U39" i="2"/>
  <c r="V39" i="2" s="1"/>
  <c r="U40" i="2"/>
  <c r="V40" i="2" s="1"/>
  <c r="U41" i="2"/>
  <c r="V41" i="2" s="1"/>
  <c r="U42" i="2"/>
  <c r="V42" i="2" s="1"/>
  <c r="V43" i="2"/>
  <c r="V45" i="2"/>
  <c r="V47" i="2"/>
  <c r="V49" i="2"/>
  <c r="V51" i="2"/>
  <c r="V52" i="2"/>
  <c r="V53" i="2"/>
  <c r="V55" i="2"/>
  <c r="U56" i="2"/>
  <c r="V56" i="2" s="1"/>
  <c r="U57" i="2"/>
  <c r="V57" i="2" s="1"/>
  <c r="U58" i="2"/>
  <c r="V58" i="2" s="1"/>
  <c r="U59" i="2"/>
  <c r="V59" i="2" s="1"/>
  <c r="U60" i="2"/>
  <c r="V60" i="2" s="1"/>
  <c r="U61" i="2"/>
  <c r="V61" i="2" s="1"/>
  <c r="U62" i="2"/>
  <c r="U63" i="2"/>
  <c r="V63" i="2" s="1"/>
  <c r="U64" i="2"/>
  <c r="V64" i="2" s="1"/>
  <c r="U65" i="2"/>
  <c r="V65" i="2" s="1"/>
  <c r="U66" i="2"/>
  <c r="V66" i="2" s="1"/>
  <c r="U67" i="2"/>
  <c r="V67" i="2" s="1"/>
  <c r="U68" i="2"/>
  <c r="V68" i="2" s="1"/>
  <c r="U69" i="2"/>
  <c r="V69" i="2" s="1"/>
  <c r="U70" i="2"/>
  <c r="V70" i="2" s="1"/>
  <c r="U71" i="2"/>
  <c r="V71" i="2" s="1"/>
  <c r="U72" i="2"/>
  <c r="V72" i="2" s="1"/>
  <c r="U73" i="2"/>
  <c r="V73" i="2" s="1"/>
  <c r="U74" i="2"/>
  <c r="V74" i="2" s="1"/>
  <c r="U75" i="2"/>
  <c r="V75" i="2" s="1"/>
  <c r="U76" i="2"/>
  <c r="V76" i="2" s="1"/>
  <c r="U77" i="2"/>
  <c r="V77" i="2" s="1"/>
  <c r="U78" i="2"/>
  <c r="V78" i="2" s="1"/>
  <c r="U79" i="2"/>
  <c r="V79" i="2" s="1"/>
  <c r="U80" i="2"/>
  <c r="V80" i="2" s="1"/>
  <c r="U81" i="2"/>
  <c r="V81" i="2" s="1"/>
  <c r="U82" i="2"/>
  <c r="V82" i="2" s="1"/>
  <c r="U83" i="2"/>
  <c r="V83" i="2" s="1"/>
  <c r="U84" i="2"/>
  <c r="V84" i="2" s="1"/>
  <c r="U85" i="2"/>
  <c r="V85" i="2" s="1"/>
  <c r="U86" i="2"/>
  <c r="V86" i="2" s="1"/>
  <c r="U87" i="2"/>
  <c r="V87" i="2" s="1"/>
  <c r="U88" i="2"/>
  <c r="V88" i="2" s="1"/>
  <c r="U89" i="2"/>
  <c r="V89" i="2" s="1"/>
  <c r="U90" i="2"/>
  <c r="V90" i="2" s="1"/>
  <c r="U91" i="2"/>
  <c r="V91" i="2" s="1"/>
  <c r="U92" i="2"/>
  <c r="V92" i="2" s="1"/>
  <c r="U93" i="2"/>
  <c r="V93" i="2" s="1"/>
  <c r="U94" i="2"/>
  <c r="U95" i="2"/>
  <c r="V95" i="2" s="1"/>
  <c r="U96" i="2"/>
  <c r="V96" i="2" s="1"/>
  <c r="U97" i="2"/>
  <c r="V97" i="2" s="1"/>
  <c r="U98" i="2"/>
  <c r="V98" i="2" s="1"/>
  <c r="U99" i="2"/>
  <c r="V99" i="2" s="1"/>
  <c r="U100" i="2"/>
  <c r="V100" i="2" s="1"/>
  <c r="U101" i="2"/>
  <c r="V101" i="2" s="1"/>
  <c r="U102" i="2"/>
  <c r="V102" i="2" s="1"/>
  <c r="U103" i="2"/>
  <c r="V103" i="2" s="1"/>
  <c r="U104" i="2"/>
  <c r="V104" i="2" s="1"/>
  <c r="U105" i="2"/>
  <c r="V105" i="2" s="1"/>
  <c r="U106" i="2"/>
  <c r="V106" i="2" s="1"/>
  <c r="U107" i="2"/>
  <c r="V107" i="2" s="1"/>
  <c r="U108" i="2"/>
  <c r="V108" i="2" s="1"/>
  <c r="U109" i="2"/>
  <c r="V109" i="2" s="1"/>
  <c r="U110" i="2"/>
  <c r="V110" i="2" s="1"/>
  <c r="U111" i="2"/>
  <c r="V111" i="2" s="1"/>
  <c r="U112" i="2"/>
  <c r="V112" i="2" s="1"/>
  <c r="U113" i="2"/>
  <c r="V113" i="2" s="1"/>
  <c r="U114" i="2"/>
  <c r="V114" i="2" s="1"/>
  <c r="U115" i="2"/>
  <c r="V115" i="2" s="1"/>
  <c r="U116" i="2"/>
  <c r="V116" i="2" s="1"/>
  <c r="U117" i="2"/>
  <c r="V117" i="2" s="1"/>
  <c r="U118" i="2"/>
  <c r="V118" i="2" s="1"/>
  <c r="U119" i="2"/>
  <c r="V119" i="2" s="1"/>
  <c r="U120" i="2"/>
  <c r="V120" i="2" s="1"/>
  <c r="V121" i="2"/>
  <c r="V123" i="2"/>
  <c r="U124" i="2"/>
  <c r="V124" i="2" s="1"/>
  <c r="U125" i="2"/>
  <c r="V125" i="2" s="1"/>
  <c r="U14" i="2"/>
  <c r="V14" i="2" s="1"/>
  <c r="W126" i="2"/>
  <c r="X126" i="2"/>
  <c r="Y126" i="2"/>
  <c r="Z126" i="2"/>
  <c r="AA126" i="2"/>
  <c r="AB126" i="2"/>
  <c r="T21" i="2"/>
  <c r="U21" i="2" s="1"/>
  <c r="V21" i="2" s="1"/>
  <c r="U126" i="2" l="1"/>
  <c r="U128" i="2" s="1"/>
  <c r="V15" i="2"/>
  <c r="V126" i="2" s="1"/>
</calcChain>
</file>

<file path=xl/sharedStrings.xml><?xml version="1.0" encoding="utf-8"?>
<sst xmlns="http://schemas.openxmlformats.org/spreadsheetml/2006/main" count="764" uniqueCount="511">
  <si>
    <t xml:space="preserve">Generated By: </t>
  </si>
  <si>
    <t>MAHADEVSWAMMY P</t>
  </si>
  <si>
    <t xml:space="preserve">Generated On: </t>
  </si>
  <si>
    <t>20-03-2024 12:07:33</t>
  </si>
  <si>
    <t>Chamundeshwari Electricity Supply Corporation Ltd,(CESC)</t>
  </si>
  <si>
    <t>Ledger Extract Report</t>
  </si>
  <si>
    <t>Ledger Extract Report From 01-01-2013 To 20-03-2024</t>
  </si>
  <si>
    <t>Zone:</t>
  </si>
  <si>
    <t>MYSORE</t>
  </si>
  <si>
    <t>Circle:</t>
  </si>
  <si>
    <t>CH NAGARA &amp; KODAGU</t>
  </si>
  <si>
    <t>Division:</t>
  </si>
  <si>
    <t>CHAMRAJNAGAR</t>
  </si>
  <si>
    <t>Sub-Division:</t>
  </si>
  <si>
    <t>HARADANHALLI</t>
  </si>
  <si>
    <t>Section:</t>
  </si>
  <si>
    <t>Account ID:</t>
  </si>
  <si>
    <t>C212140627</t>
  </si>
  <si>
    <t>RR No:</t>
  </si>
  <si>
    <t>HARP17</t>
  </si>
  <si>
    <t>Name:</t>
  </si>
  <si>
    <t>SRI.NANDUSHAS.</t>
  </si>
  <si>
    <t>Address:</t>
  </si>
  <si>
    <t>S/O.LATE.SVIABASAPPA.,HONNAHALLY.</t>
  </si>
  <si>
    <t>Tariff:</t>
  </si>
  <si>
    <t>LT5B(I)</t>
  </si>
  <si>
    <t>Date of Service:</t>
  </si>
  <si>
    <t>KW:</t>
  </si>
  <si>
    <t>HP:</t>
  </si>
  <si>
    <t>KVA:</t>
  </si>
  <si>
    <t>MONTH</t>
  </si>
  <si>
    <t>READING DAY</t>
  </si>
  <si>
    <t>BILL DATE</t>
  </si>
  <si>
    <t>BILL NO</t>
  </si>
  <si>
    <t>METER STATUS</t>
  </si>
  <si>
    <t>INST STATUS</t>
  </si>
  <si>
    <t>FR</t>
  </si>
  <si>
    <t>IR</t>
  </si>
  <si>
    <t>METER CONSTANT</t>
  </si>
  <si>
    <t>MC UNITS</t>
  </si>
  <si>
    <t>UNITS</t>
  </si>
  <si>
    <t>OB</t>
  </si>
  <si>
    <t>FC</t>
  </si>
  <si>
    <t>EC</t>
  </si>
  <si>
    <t>FAC</t>
  </si>
  <si>
    <t>TAX</t>
  </si>
  <si>
    <t>OTHERS</t>
  </si>
  <si>
    <t>DL ADJUSTMENT</t>
  </si>
  <si>
    <t>ARREARS</t>
  </si>
  <si>
    <t>NET AMOUNT</t>
  </si>
  <si>
    <t>COLLECTION</t>
  </si>
  <si>
    <t>CB</t>
  </si>
  <si>
    <t>SUS CB</t>
  </si>
  <si>
    <t>DEC-14</t>
  </si>
  <si>
    <t>06-DEC-2014</t>
  </si>
  <si>
    <t>BILL NOT ISSUED</t>
  </si>
  <si>
    <t>C212140627-061214</t>
  </si>
  <si>
    <t>NORMAL</t>
  </si>
  <si>
    <t>LIVE</t>
  </si>
  <si>
    <t>JAN-15</t>
  </si>
  <si>
    <t>06-JAN-2015</t>
  </si>
  <si>
    <t>07-01-2015</t>
  </si>
  <si>
    <t>C212140627-060115</t>
  </si>
  <si>
    <t>FEB-15</t>
  </si>
  <si>
    <t>06-FEB-2015</t>
  </si>
  <si>
    <t>10-02-2015</t>
  </si>
  <si>
    <t>C212140627-060215</t>
  </si>
  <si>
    <t>MAR-15</t>
  </si>
  <si>
    <t>06-MAR-2015</t>
  </si>
  <si>
    <t>07-03-2015</t>
  </si>
  <si>
    <t>C212140627-060315</t>
  </si>
  <si>
    <t>APR-15</t>
  </si>
  <si>
    <t>06-APR-2015</t>
  </si>
  <si>
    <t>11-04-2015</t>
  </si>
  <si>
    <t>C212140627-060415</t>
  </si>
  <si>
    <t>MAY-15</t>
  </si>
  <si>
    <t>06-MAY-2015</t>
  </si>
  <si>
    <t>11-05-2015</t>
  </si>
  <si>
    <t>C212140627-060515</t>
  </si>
  <si>
    <t>JUN-15</t>
  </si>
  <si>
    <t>06-JUN-2015</t>
  </si>
  <si>
    <t>14-06-2015</t>
  </si>
  <si>
    <t>C212140627-060615</t>
  </si>
  <si>
    <t>JUL-15</t>
  </si>
  <si>
    <t>06-JUL-2015</t>
  </si>
  <si>
    <t>13-07-2015</t>
  </si>
  <si>
    <t>C212140627-060715</t>
  </si>
  <si>
    <t>AUG-15</t>
  </si>
  <si>
    <t>06-AUG-2015</t>
  </si>
  <si>
    <t>07-08-2015</t>
  </si>
  <si>
    <t>C212140627-060815</t>
  </si>
  <si>
    <t>SEP-15</t>
  </si>
  <si>
    <t>06-SEP-2015</t>
  </si>
  <si>
    <t>08-09-2015</t>
  </si>
  <si>
    <t>C212140627-060915</t>
  </si>
  <si>
    <t>OCT-15</t>
  </si>
  <si>
    <t>06-OCT-2015</t>
  </si>
  <si>
    <t>08-10-2015</t>
  </si>
  <si>
    <t>C212140627-061015</t>
  </si>
  <si>
    <t>NOV-15</t>
  </si>
  <si>
    <t>06-NOV-2015</t>
  </si>
  <si>
    <t>07-11-2015</t>
  </si>
  <si>
    <t>C212140627-061115</t>
  </si>
  <si>
    <t>DEC-15</t>
  </si>
  <si>
    <t>06-DEC-2015</t>
  </si>
  <si>
    <t>08-12-2015</t>
  </si>
  <si>
    <t>C212140627-061215</t>
  </si>
  <si>
    <t>JAN-16</t>
  </si>
  <si>
    <t>06-JAN-2016</t>
  </si>
  <si>
    <t>07-01-2016</t>
  </si>
  <si>
    <t>C212140627-060116</t>
  </si>
  <si>
    <t>FEB-16</t>
  </si>
  <si>
    <t>06-FEB-2016</t>
  </si>
  <si>
    <t>10-02-2016</t>
  </si>
  <si>
    <t>C212140627-060216</t>
  </si>
  <si>
    <t>MAR-16</t>
  </si>
  <si>
    <t>06-MAR-2016</t>
  </si>
  <si>
    <t>10-03-2016</t>
  </si>
  <si>
    <t>C212140627-060316</t>
  </si>
  <si>
    <t>APR-16</t>
  </si>
  <si>
    <t>06-APR-2016</t>
  </si>
  <si>
    <t>12-04-2016</t>
  </si>
  <si>
    <t>C212140627-060416</t>
  </si>
  <si>
    <t>MAY-16</t>
  </si>
  <si>
    <t>06-MAY-2016</t>
  </si>
  <si>
    <t>13-05-2016</t>
  </si>
  <si>
    <t>C212140627-060516</t>
  </si>
  <si>
    <t>JUN-16</t>
  </si>
  <si>
    <t>06-JUN-2016</t>
  </si>
  <si>
    <t>09-06-2016</t>
  </si>
  <si>
    <t>C212140627-060616</t>
  </si>
  <si>
    <t>JUL-16</t>
  </si>
  <si>
    <t>06-JUL-2016</t>
  </si>
  <si>
    <t>07-07-2016</t>
  </si>
  <si>
    <t>C212140627-060716</t>
  </si>
  <si>
    <t>AUG-16</t>
  </si>
  <si>
    <t>06-AUG-2016</t>
  </si>
  <si>
    <t>10-08-2016</t>
  </si>
  <si>
    <t>C212140627-060816</t>
  </si>
  <si>
    <t>SEP-16</t>
  </si>
  <si>
    <t>06-SEP-2016</t>
  </si>
  <si>
    <t>08-09-2016</t>
  </si>
  <si>
    <t>C212140627-060916</t>
  </si>
  <si>
    <t>OCT-16</t>
  </si>
  <si>
    <t>06-OCT-2016</t>
  </si>
  <si>
    <t>07-10-2016</t>
  </si>
  <si>
    <t>C212140627-061016</t>
  </si>
  <si>
    <t>NOV-16</t>
  </si>
  <si>
    <t>06-NOV-2016</t>
  </si>
  <si>
    <t>16-11-2016</t>
  </si>
  <si>
    <t>C212140627-061116</t>
  </si>
  <si>
    <t>DEC-16</t>
  </si>
  <si>
    <t>06-DEC-2016</t>
  </si>
  <si>
    <t>07-12-2016</t>
  </si>
  <si>
    <t>C212140627-061216</t>
  </si>
  <si>
    <t>JAN-17</t>
  </si>
  <si>
    <t>06-JAN-2017</t>
  </si>
  <si>
    <t>07-01-2017</t>
  </si>
  <si>
    <t>C212140627-060117</t>
  </si>
  <si>
    <t>FEB-17</t>
  </si>
  <si>
    <t>06-FEB-2017</t>
  </si>
  <si>
    <t>08-02-2017</t>
  </si>
  <si>
    <t>C212140627-060217</t>
  </si>
  <si>
    <t>MAR-17</t>
  </si>
  <si>
    <t>06-MAR-2017</t>
  </si>
  <si>
    <t>07-03-2017</t>
  </si>
  <si>
    <t>C212140627-060317</t>
  </si>
  <si>
    <t>APR-17</t>
  </si>
  <si>
    <t>06-APR-2017</t>
  </si>
  <si>
    <t>08-04-2017</t>
  </si>
  <si>
    <t>C212140627-060417</t>
  </si>
  <si>
    <t>MAY-17</t>
  </si>
  <si>
    <t>06-MAY-2017</t>
  </si>
  <si>
    <t>06-05-2017</t>
  </si>
  <si>
    <t>C212140627-060517</t>
  </si>
  <si>
    <t>JUN-17</t>
  </si>
  <si>
    <t>06-JUN-2017</t>
  </si>
  <si>
    <t>10-06-2017</t>
  </si>
  <si>
    <t>C212140627-060617</t>
  </si>
  <si>
    <t>JUL-17</t>
  </si>
  <si>
    <t>06-JUL-2017</t>
  </si>
  <si>
    <t>08-07-2017</t>
  </si>
  <si>
    <t>C212140627-060717</t>
  </si>
  <si>
    <t>AUG-17</t>
  </si>
  <si>
    <t>06-AUG-2017</t>
  </si>
  <si>
    <t>12-08-2017</t>
  </si>
  <si>
    <t>C212140627-060817</t>
  </si>
  <si>
    <t>SEP-17</t>
  </si>
  <si>
    <t>06-SEP-2017</t>
  </si>
  <si>
    <t>09-09-2017</t>
  </si>
  <si>
    <t>C212140627-060917</t>
  </si>
  <si>
    <t>OCT-17</t>
  </si>
  <si>
    <t>06-OCT-2017</t>
  </si>
  <si>
    <t>07-10-2017</t>
  </si>
  <si>
    <t>C212140627-061017</t>
  </si>
  <si>
    <t>NOV-17</t>
  </si>
  <si>
    <t>06-NOV-2017</t>
  </si>
  <si>
    <t>08-11-2017</t>
  </si>
  <si>
    <t>C212140627-061117</t>
  </si>
  <si>
    <t>DEC-17</t>
  </si>
  <si>
    <t>06-DEC-2017</t>
  </si>
  <si>
    <t>08-12-2017</t>
  </si>
  <si>
    <t>C212140627-061217</t>
  </si>
  <si>
    <t>JAN-18</t>
  </si>
  <si>
    <t>06-JAN-2018</t>
  </si>
  <si>
    <t>09-01-2018</t>
  </si>
  <si>
    <t>C212140627-060118</t>
  </si>
  <si>
    <t>FEB-18</t>
  </si>
  <si>
    <t>06-FEB-2018</t>
  </si>
  <si>
    <t>07-02-2018</t>
  </si>
  <si>
    <t>C212140627-060218</t>
  </si>
  <si>
    <t>MAR-18</t>
  </si>
  <si>
    <t>06-MAR-2018</t>
  </si>
  <si>
    <t>08-03-2018</t>
  </si>
  <si>
    <t>C212140627-060318</t>
  </si>
  <si>
    <t>APR-18</t>
  </si>
  <si>
    <t>06-APR-2018</t>
  </si>
  <si>
    <t>09-04-2018</t>
  </si>
  <si>
    <t>C212140627-060418</t>
  </si>
  <si>
    <t>MAY-18</t>
  </si>
  <si>
    <t>06-MAY-2018</t>
  </si>
  <si>
    <t>08-05-2018</t>
  </si>
  <si>
    <t>C212140627-060518</t>
  </si>
  <si>
    <t>JUN-18</t>
  </si>
  <si>
    <t>06-JUN-2018</t>
  </si>
  <si>
    <t>08-06-2018</t>
  </si>
  <si>
    <t>C212140627-060618</t>
  </si>
  <si>
    <t>JUL-18</t>
  </si>
  <si>
    <t>06-JUL-2018</t>
  </si>
  <si>
    <t>07-07-2018</t>
  </si>
  <si>
    <t>C212140627-060718</t>
  </si>
  <si>
    <t>AUG-18</t>
  </si>
  <si>
    <t>06-AUG-2018</t>
  </si>
  <si>
    <t>07-08-2018</t>
  </si>
  <si>
    <t>C212140627-060818</t>
  </si>
  <si>
    <t>SEP-18</t>
  </si>
  <si>
    <t>06-SEP-2018</t>
  </si>
  <si>
    <t>07-09-2018</t>
  </si>
  <si>
    <t>C212140627-060918</t>
  </si>
  <si>
    <t>OCT-18</t>
  </si>
  <si>
    <t>06-OCT-2018</t>
  </si>
  <si>
    <t>10-10-2018</t>
  </si>
  <si>
    <t>C212140627-061018</t>
  </si>
  <si>
    <t>NOV-18</t>
  </si>
  <si>
    <t>06-NOV-2018</t>
  </si>
  <si>
    <t>09-11-2018</t>
  </si>
  <si>
    <t>C212140627-061118</t>
  </si>
  <si>
    <t>DEC-18</t>
  </si>
  <si>
    <t>06-DEC-2018</t>
  </si>
  <si>
    <t>08-12-2018</t>
  </si>
  <si>
    <t>C212140627-061218</t>
  </si>
  <si>
    <t>JAN-19</t>
  </si>
  <si>
    <t>06-JAN-2019</t>
  </si>
  <si>
    <t>08-01-2019</t>
  </si>
  <si>
    <t>C212140627-060119</t>
  </si>
  <si>
    <t>FEB-19</t>
  </si>
  <si>
    <t>06-FEB-2019</t>
  </si>
  <si>
    <t>08-02-2019</t>
  </si>
  <si>
    <t>C212140627-060219</t>
  </si>
  <si>
    <t>MAR-19</t>
  </si>
  <si>
    <t>06-MAR-2019</t>
  </si>
  <si>
    <t>11-03-2019</t>
  </si>
  <si>
    <t>C212140627-060319</t>
  </si>
  <si>
    <t>APR-19</t>
  </si>
  <si>
    <t>06-APR-2019</t>
  </si>
  <si>
    <t>10-04-2019</t>
  </si>
  <si>
    <t>C212140627-060419</t>
  </si>
  <si>
    <t>MAY-19</t>
  </si>
  <si>
    <t>06-MAY-2019</t>
  </si>
  <si>
    <t>08-05-2019</t>
  </si>
  <si>
    <t>C212140627-060519</t>
  </si>
  <si>
    <t>JUN-19</t>
  </si>
  <si>
    <t>06-JUN-2019</t>
  </si>
  <si>
    <t>08-06-2019</t>
  </si>
  <si>
    <t>C212140627-060619</t>
  </si>
  <si>
    <t>JUL-19</t>
  </si>
  <si>
    <t>06-JUL-2019</t>
  </si>
  <si>
    <t>10-07-2019</t>
  </si>
  <si>
    <t>C212140627-060719</t>
  </si>
  <si>
    <t>AUG-19</t>
  </si>
  <si>
    <t>06-AUG-2019</t>
  </si>
  <si>
    <t>12-08-2019</t>
  </si>
  <si>
    <t>C212140627-060819</t>
  </si>
  <si>
    <t>SEP-19</t>
  </si>
  <si>
    <t>06-SEP-2019</t>
  </si>
  <si>
    <t>06-09-2019</t>
  </si>
  <si>
    <t>C212140627-060919</t>
  </si>
  <si>
    <t>OCT-19</t>
  </si>
  <si>
    <t>06-OCT-2019</t>
  </si>
  <si>
    <t>06-10-2019</t>
  </si>
  <si>
    <t>C212140627-061019</t>
  </si>
  <si>
    <t>NOV-19</t>
  </si>
  <si>
    <t>06-NOV-2019</t>
  </si>
  <si>
    <t>06-11-2019</t>
  </si>
  <si>
    <t>C212140627-061119</t>
  </si>
  <si>
    <t>DEC-19</t>
  </si>
  <si>
    <t>06-DEC-2019</t>
  </si>
  <si>
    <t>06-12-2019</t>
  </si>
  <si>
    <t>C212140627-061219</t>
  </si>
  <si>
    <t>JAN-20</t>
  </si>
  <si>
    <t>06-JAN-2020</t>
  </si>
  <si>
    <t>06-01-2020</t>
  </si>
  <si>
    <t>C212140627-060120</t>
  </si>
  <si>
    <t>FEB-20</t>
  </si>
  <si>
    <t>06-FEB-2020</t>
  </si>
  <si>
    <t>06-02-2020</t>
  </si>
  <si>
    <t>C212140627-060220</t>
  </si>
  <si>
    <t>MAR-20</t>
  </si>
  <si>
    <t>06-MAR-2020</t>
  </si>
  <si>
    <t>06-03-2020</t>
  </si>
  <si>
    <t>C212140627-060320</t>
  </si>
  <si>
    <t>APR-20</t>
  </si>
  <si>
    <t>06-APR-2020</t>
  </si>
  <si>
    <t>06-04-2020</t>
  </si>
  <si>
    <t>C212140627-060420</t>
  </si>
  <si>
    <t>DL</t>
  </si>
  <si>
    <t>MAY-20</t>
  </si>
  <si>
    <t>06-MAY-2020</t>
  </si>
  <si>
    <t>06-05-2020</t>
  </si>
  <si>
    <t>C212140627-060520</t>
  </si>
  <si>
    <t>JUN-20</t>
  </si>
  <si>
    <t>06-JUN-2020</t>
  </si>
  <si>
    <t>06-06-2020</t>
  </si>
  <si>
    <t>C212140627-060620</t>
  </si>
  <si>
    <t>JUL-20</t>
  </si>
  <si>
    <t>06-JUL-2020</t>
  </si>
  <si>
    <t>06-07-2020</t>
  </si>
  <si>
    <t>C212140627-060720</t>
  </si>
  <si>
    <t>AUG-20</t>
  </si>
  <si>
    <t>06-AUG-2020</t>
  </si>
  <si>
    <t>06-08-2020</t>
  </si>
  <si>
    <t>C212140627-060820</t>
  </si>
  <si>
    <t>SEP-20</t>
  </si>
  <si>
    <t>06-SEP-2020</t>
  </si>
  <si>
    <t>09-09-2020</t>
  </si>
  <si>
    <t>C212140627-060920</t>
  </si>
  <si>
    <t>OCT-20</t>
  </si>
  <si>
    <t>06-OCT-2020</t>
  </si>
  <si>
    <t>10-10-2020</t>
  </si>
  <si>
    <t>C212140627-061020</t>
  </si>
  <si>
    <t>NOV-20</t>
  </si>
  <si>
    <t>06-NOV-2020</t>
  </si>
  <si>
    <t>10-11-2020</t>
  </si>
  <si>
    <t>C212140627-061120</t>
  </si>
  <si>
    <t>DEC-20</t>
  </si>
  <si>
    <t>06-DEC-2020</t>
  </si>
  <si>
    <t>08-12-2020</t>
  </si>
  <si>
    <t>C212140627-061220</t>
  </si>
  <si>
    <t>JAN-21</t>
  </si>
  <si>
    <t>06-JAN-2021</t>
  </si>
  <si>
    <t>11-01-2021</t>
  </si>
  <si>
    <t>C212140627-060121</t>
  </si>
  <si>
    <t>FEB-21</t>
  </si>
  <si>
    <t>06-FEB-2021</t>
  </si>
  <si>
    <t>09-02-2021</t>
  </si>
  <si>
    <t>C212140627-060221</t>
  </si>
  <si>
    <t>MAR-21</t>
  </si>
  <si>
    <t>06-MAR-2021</t>
  </si>
  <si>
    <t>09-03-2021</t>
  </si>
  <si>
    <t>C212140627-060321</t>
  </si>
  <si>
    <t>APR-21</t>
  </si>
  <si>
    <t>06-APR-2021</t>
  </si>
  <si>
    <t>07-04-2021</t>
  </si>
  <si>
    <t>212140627202104</t>
  </si>
  <si>
    <t>MAY-21</t>
  </si>
  <si>
    <t>06-MAY-2021</t>
  </si>
  <si>
    <t>25-05-2021</t>
  </si>
  <si>
    <t>212140627202105</t>
  </si>
  <si>
    <t>JUN-21</t>
  </si>
  <si>
    <t>06-JUN-2021</t>
  </si>
  <si>
    <t>12-06-2021</t>
  </si>
  <si>
    <t>212140627202106</t>
  </si>
  <si>
    <t>JUL-21</t>
  </si>
  <si>
    <t>06-JUL-2021</t>
  </si>
  <si>
    <t>08-07-2021</t>
  </si>
  <si>
    <t>212140627202107</t>
  </si>
  <si>
    <t>AUG-21</t>
  </si>
  <si>
    <t>05-AUG-2021</t>
  </si>
  <si>
    <t>10-08-2021</t>
  </si>
  <si>
    <t>212140627202108</t>
  </si>
  <si>
    <t>SEP-21</t>
  </si>
  <si>
    <t>05-SEP-2021</t>
  </si>
  <si>
    <t>13-09-2021</t>
  </si>
  <si>
    <t>121210921900608</t>
  </si>
  <si>
    <t>OCT-21</t>
  </si>
  <si>
    <t>05-OCT-2021</t>
  </si>
  <si>
    <t>09-10-2021</t>
  </si>
  <si>
    <t>121210921A050184</t>
  </si>
  <si>
    <t>NOV-21</t>
  </si>
  <si>
    <t>05-NOV-2021</t>
  </si>
  <si>
    <t>09-11-2021</t>
  </si>
  <si>
    <t>121210921B050163</t>
  </si>
  <si>
    <t>DEC-21</t>
  </si>
  <si>
    <t>05-DEC-2021</t>
  </si>
  <si>
    <t>10-12-2021</t>
  </si>
  <si>
    <t>121210921C050317</t>
  </si>
  <si>
    <t>JAN-22</t>
  </si>
  <si>
    <t>05-JAN-2022</t>
  </si>
  <si>
    <t>10-01-2022</t>
  </si>
  <si>
    <t>1212109221050486</t>
  </si>
  <si>
    <t>FEB-22</t>
  </si>
  <si>
    <t>05-FEB-2022</t>
  </si>
  <si>
    <t>14-02-2022</t>
  </si>
  <si>
    <t>1212109222050031</t>
  </si>
  <si>
    <t>MAR-22</t>
  </si>
  <si>
    <t>05-MAR-2022</t>
  </si>
  <si>
    <t>08-03-2022</t>
  </si>
  <si>
    <t>1212109223050016</t>
  </si>
  <si>
    <t>APR-22</t>
  </si>
  <si>
    <t>05-APR-2022</t>
  </si>
  <si>
    <t>11-04-2022</t>
  </si>
  <si>
    <t>1212109224050136</t>
  </si>
  <si>
    <t>MAY-22</t>
  </si>
  <si>
    <t>05-MAY-2022</t>
  </si>
  <si>
    <t>10-05-2022</t>
  </si>
  <si>
    <t>1212109225050128</t>
  </si>
  <si>
    <t>JUN-22</t>
  </si>
  <si>
    <t>05-JUN-2022</t>
  </si>
  <si>
    <t>08-06-2022</t>
  </si>
  <si>
    <t>1212109226050042</t>
  </si>
  <si>
    <t>JUL-22</t>
  </si>
  <si>
    <t>05-JUL-2022</t>
  </si>
  <si>
    <t>10-07-2022</t>
  </si>
  <si>
    <t>1212109227050105</t>
  </si>
  <si>
    <t>AUG-22</t>
  </si>
  <si>
    <t>05-AUG-2022</t>
  </si>
  <si>
    <t>09-08-2022</t>
  </si>
  <si>
    <t>1212109228050054</t>
  </si>
  <si>
    <t>SEP-22</t>
  </si>
  <si>
    <t>05-SEP-2022</t>
  </si>
  <si>
    <t>12-09-2022</t>
  </si>
  <si>
    <t>1212109229050125</t>
  </si>
  <si>
    <t>OCT-22</t>
  </si>
  <si>
    <t>05-OCT-2022</t>
  </si>
  <si>
    <t>11-10-2022</t>
  </si>
  <si>
    <t>121210922A050121</t>
  </si>
  <si>
    <t>NOV-22</t>
  </si>
  <si>
    <t>05-NOV-2022</t>
  </si>
  <si>
    <t>10-11-2022</t>
  </si>
  <si>
    <t>121210922B050045</t>
  </si>
  <si>
    <t>DEC-22</t>
  </si>
  <si>
    <t>05-DEC-2022</t>
  </si>
  <si>
    <t>07-12-2022</t>
  </si>
  <si>
    <t>121210922C050014</t>
  </si>
  <si>
    <t>JAN-23</t>
  </si>
  <si>
    <t>05-JAN-2023</t>
  </si>
  <si>
    <t>07-01-2023</t>
  </si>
  <si>
    <t>1212109231050009</t>
  </si>
  <si>
    <t>FEB-23</t>
  </si>
  <si>
    <t>05-FEB-2023</t>
  </si>
  <si>
    <t>07-02-2023</t>
  </si>
  <si>
    <t>1212109232050045</t>
  </si>
  <si>
    <t>MAR-23</t>
  </si>
  <si>
    <t>05-MAR-2023</t>
  </si>
  <si>
    <t>09-03-2023</t>
  </si>
  <si>
    <t>1212109233050133</t>
  </si>
  <si>
    <t>APR-23</t>
  </si>
  <si>
    <t>05-APR-2023</t>
  </si>
  <si>
    <t>11-04-2023</t>
  </si>
  <si>
    <t>1212109234050163</t>
  </si>
  <si>
    <t>MAY-23</t>
  </si>
  <si>
    <t>05-MAY-2023</t>
  </si>
  <si>
    <t>09-05-2023</t>
  </si>
  <si>
    <t>1212109235050121</t>
  </si>
  <si>
    <t>JUN-23</t>
  </si>
  <si>
    <t>05-JUN-2023</t>
  </si>
  <si>
    <t>10-06-2023</t>
  </si>
  <si>
    <t>1212109236050163</t>
  </si>
  <si>
    <t>JUL-23</t>
  </si>
  <si>
    <t>05-JUL-2023</t>
  </si>
  <si>
    <t>10-07-2023</t>
  </si>
  <si>
    <t>1212109237050157</t>
  </si>
  <si>
    <t>AUG-23</t>
  </si>
  <si>
    <t>05-AUG-2023</t>
  </si>
  <si>
    <t>09-08-2023</t>
  </si>
  <si>
    <t>1212109238050130</t>
  </si>
  <si>
    <t>SEP-23</t>
  </si>
  <si>
    <t>05-SEP-2023</t>
  </si>
  <si>
    <t>10-09-2023</t>
  </si>
  <si>
    <t>1212109239050168</t>
  </si>
  <si>
    <t>OCT-23</t>
  </si>
  <si>
    <t>05-OCT-2023</t>
  </si>
  <si>
    <t>07-10-2023</t>
  </si>
  <si>
    <t>121211223A050045</t>
  </si>
  <si>
    <t>NOV-23</t>
  </si>
  <si>
    <t>10-NOV-2023</t>
  </si>
  <si>
    <t>10-11-2023</t>
  </si>
  <si>
    <t>121211223B100006</t>
  </si>
  <si>
    <t>DEC-23</t>
  </si>
  <si>
    <t>10-DEC-2023</t>
  </si>
  <si>
    <t>10-12-2023</t>
  </si>
  <si>
    <t>121211223C100008</t>
  </si>
  <si>
    <t>JAN-24</t>
  </si>
  <si>
    <t>07-JAN-2024</t>
  </si>
  <si>
    <t>09-01-2024</t>
  </si>
  <si>
    <t>1212112241070165</t>
  </si>
  <si>
    <t>FEB-24</t>
  </si>
  <si>
    <t>07-FEB-2024</t>
  </si>
  <si>
    <t>08-02-2024</t>
  </si>
  <si>
    <t>1212112242070099</t>
  </si>
  <si>
    <t>MAR-24</t>
  </si>
  <si>
    <t>07-MAR-2024</t>
  </si>
  <si>
    <t>09-03-2024</t>
  </si>
  <si>
    <t>1212112243070184</t>
  </si>
  <si>
    <t>EC2</t>
  </si>
  <si>
    <t>TAX2</t>
  </si>
  <si>
    <t>9% TAX</t>
  </si>
  <si>
    <t>TOTAL</t>
  </si>
  <si>
    <t>SUS OB</t>
  </si>
  <si>
    <t>INT</t>
  </si>
  <si>
    <t>FC2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</si>
</sst>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6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9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3" borderId="0" xfId="0" applyNumberFormat="1" applyFill="1" applyAlignment="1" applyProtection="1"/>
    <xf numFmtId="0" fontId="0" fillId="4" borderId="1" xfId="0" applyNumberFormat="1" applyFill="1" applyBorder="1" applyAlignment="1" applyProtection="1"/>
    <xf numFmtId="164" fontId="0" fillId="4" borderId="1" xfId="0" applyNumberFormat="1" applyFill="1" applyBorder="1" applyAlignment="1" applyProtection="1"/>
    <xf numFmtId="1" fontId="0" fillId="4" borderId="1" xfId="0" applyNumberFormat="1" applyFill="1" applyBorder="1" applyAlignment="1" applyProtection="1"/>
    <xf numFmtId="165" fontId="0" fillId="4" borderId="1" xfId="0" applyNumberFormat="1" applyFill="1" applyBorder="1" applyAlignment="1" applyProtection="1"/>
    <xf numFmtId="1" fontId="4" fillId="4" borderId="1" xfId="0" applyNumberFormat="1" applyFont="1" applyFill="1" applyBorder="1"/>
    <xf numFmtId="1" fontId="3" fillId="4" borderId="1" xfId="0" applyNumberFormat="1" applyFont="1" applyFill="1" applyBorder="1" applyAlignment="1" applyProtection="1"/>
    <xf numFmtId="0" fontId="3" fillId="4" borderId="1" xfId="0" applyNumberFormat="1" applyFont="1" applyFill="1" applyBorder="1" applyAlignment="1" applyProtection="1"/>
    <xf numFmtId="0" fontId="0" fillId="4" borderId="0" xfId="0" applyNumberFormat="1" applyFill="1" applyAlignment="1" applyProtection="1"/>
    <xf numFmtId="0" fontId="5" fillId="4" borderId="0" xfId="0" applyNumberFormat="1" applyFont="1" applyFill="1" applyAlignment="1" applyProtection="1"/>
    <xf numFmtId="0" fontId="0" fillId="4" borderId="0" xfId="0" applyNumberFormat="1" applyFill="1" applyAlignment="1" applyProtection="1">
      <alignment horizontal="center"/>
    </xf>
    <xf numFmtId="0" fontId="1" fillId="4" borderId="0" xfId="0" applyNumberFormat="1" applyFont="1" applyFill="1" applyAlignment="1" applyProtection="1">
      <alignment horizontal="center"/>
    </xf>
    <xf numFmtId="0" fontId="1" fillId="4" borderId="0" xfId="0" applyNumberFormat="1" applyFont="1" applyFill="1" applyAlignment="1" applyProtection="1">
      <alignment horizontal="left"/>
    </xf>
    <xf numFmtId="0" fontId="2" fillId="4" borderId="0" xfId="0" applyNumberFormat="1" applyFont="1" applyFill="1" applyAlignment="1" applyProtection="1">
      <alignment horizontal="center"/>
    </xf>
    <xf numFmtId="0" fontId="3" fillId="4" borderId="0" xfId="0" applyNumberFormat="1" applyFont="1" applyFill="1" applyAlignment="1" applyProtection="1">
      <alignment horizontal="right"/>
    </xf>
    <xf numFmtId="0" fontId="3" fillId="4" borderId="0" xfId="0" applyNumberFormat="1" applyFont="1" applyFill="1" applyAlignment="1" applyProtection="1">
      <alignment horizontal="left"/>
    </xf>
    <xf numFmtId="14" fontId="3" fillId="4" borderId="0" xfId="0" applyNumberFormat="1" applyFont="1" applyFill="1" applyAlignment="1" applyProtection="1">
      <alignment horizontal="left"/>
    </xf>
  </cellXfs>
  <cellStyles count="1">
    <cellStyle name="Normal" xfId="0" builtinId="0"/>
  </cellStyles>
  <dxfs count="57"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4" formatCode="0.0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3:AB126" totalsRowCount="1" headerRowDxfId="56">
  <autoFilter ref="A13:AB125"/>
  <tableColumns count="28">
    <tableColumn id="1" name="MONTH" dataDxfId="55" totalsRowDxfId="54"/>
    <tableColumn id="2" name="READING DAY" dataDxfId="53" totalsRowDxfId="52"/>
    <tableColumn id="3" name="BILL DATE" dataDxfId="51" totalsRowDxfId="50"/>
    <tableColumn id="4" name="BILL NO" dataDxfId="49" totalsRowDxfId="48"/>
    <tableColumn id="5" name="METER STATUS" dataDxfId="47" totalsRowDxfId="46"/>
    <tableColumn id="6" name="INST STATUS" dataDxfId="45" totalsRowDxfId="44"/>
    <tableColumn id="7" name="FR" dataDxfId="43" totalsRowDxfId="42"/>
    <tableColumn id="8" name="IR" dataDxfId="41" totalsRowDxfId="40"/>
    <tableColumn id="9" name="METER CONSTANT" dataDxfId="39" totalsRowDxfId="38"/>
    <tableColumn id="10" name="MC UNITS" dataDxfId="37" totalsRowDxfId="36"/>
    <tableColumn id="11" name="UNITS" dataDxfId="35" totalsRowDxfId="34"/>
    <tableColumn id="12" name="SUS OB" dataDxfId="33" totalsRowDxfId="32"/>
    <tableColumn id="13" name="OB" dataDxfId="31" totalsRowDxfId="30"/>
    <tableColumn id="14" name="FC" dataDxfId="29" totalsRowDxfId="28"/>
    <tableColumn id="15" name="EC" dataDxfId="27" totalsRowDxfId="26"/>
    <tableColumn id="16" name="FAC" dataDxfId="25" totalsRowDxfId="24"/>
    <tableColumn id="17" name="TAX" dataDxfId="23" totalsRowDxfId="22"/>
    <tableColumn id="18" name="INT" dataDxfId="21" totalsRowDxfId="20"/>
    <tableColumn id="19" name="OTHERS" dataDxfId="19" totalsRowDxfId="18"/>
    <tableColumn id="30" name="FC2" totalsRowLabel="EC" dataDxfId="17" totalsRowDxfId="16"/>
    <tableColumn id="29" name="EC2" totalsRowFunction="custom" dataDxfId="15" totalsRowDxfId="14">
      <calculatedColumnFormula>Table1[[#This Row],[FC2]]*4.55</calculatedColumnFormula>
      <totalsRowFormula>SUM(U15:U123)</totalsRowFormula>
    </tableColumn>
    <tableColumn id="31" name="TAX2" totalsRowFunction="custom" dataDxfId="13" totalsRowDxfId="12">
      <calculatedColumnFormula>Table1[[#This Row],[EC2]]*9%</calculatedColumnFormula>
      <totalsRowFormula>SUM(V15:V123)</totalsRowFormula>
    </tableColumn>
    <tableColumn id="20" name="DL ADJUSTMENT" totalsRowFunction="custom" dataDxfId="11" totalsRowDxfId="10">
      <totalsRowFormula>SUM(W15:W123)</totalsRowFormula>
    </tableColumn>
    <tableColumn id="21" name="ARREARS" totalsRowFunction="custom" dataDxfId="9" totalsRowDxfId="8">
      <totalsRowFormula>SUM(X15:X123)</totalsRowFormula>
    </tableColumn>
    <tableColumn id="22" name="NET AMOUNT" totalsRowFunction="custom" dataDxfId="7" totalsRowDxfId="6">
      <totalsRowFormula>SUM(Y15:Y123)</totalsRowFormula>
    </tableColumn>
    <tableColumn id="23" name="COLLECTION" totalsRowFunction="custom" dataDxfId="5" totalsRowDxfId="4">
      <totalsRowFormula>SUM(Z15:Z123)</totalsRowFormula>
    </tableColumn>
    <tableColumn id="24" name="CB" totalsRowFunction="custom" dataDxfId="3" totalsRowDxfId="2">
      <totalsRowFormula>SUM(AA15:AA123)</totalsRowFormula>
    </tableColumn>
    <tableColumn id="25" name="SUS CB" totalsRowFunction="custom" dataDxfId="1" totalsRowDxfId="0">
      <totalsRowFormula>SUM(AB15:AB123)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8"/>
  <sheetViews>
    <sheetView tabSelected="1" topLeftCell="D109" workbookViewId="0">
      <selection activeCell="O137" sqref="O137"/>
    </sheetView>
  </sheetViews>
  <sheetFormatPr defaultRowHeight="15" x14ac:dyDescent="0.25"/>
  <cols>
    <col min="1" max="1" width="8.5703125" customWidth="1"/>
    <col min="2" max="2" width="13.28515625" customWidth="1"/>
    <col min="3" max="3" width="11.42578125" customWidth="1"/>
    <col min="4" max="4" width="18.28515625" customWidth="1"/>
    <col min="5" max="5" width="9.5703125" customWidth="1"/>
    <col min="6" max="6" width="7" customWidth="1"/>
    <col min="7" max="7" width="6.42578125" customWidth="1"/>
    <col min="8" max="8" width="6.28515625" customWidth="1"/>
    <col min="9" max="9" width="9" customWidth="1"/>
    <col min="10" max="10" width="7" customWidth="1"/>
    <col min="11" max="11" width="9.7109375" customWidth="1"/>
    <col min="12" max="12" width="7.85546875" customWidth="1"/>
    <col min="13" max="13" width="6.5703125" customWidth="1"/>
    <col min="14" max="14" width="7.42578125" customWidth="1"/>
    <col min="15" max="15" width="6.5703125" customWidth="1"/>
    <col min="16" max="16" width="7" customWidth="1"/>
    <col min="17" max="17" width="8" customWidth="1"/>
    <col min="18" max="18" width="6.28515625" bestFit="1" customWidth="1"/>
    <col min="19" max="19" width="8.42578125" customWidth="1"/>
    <col min="20" max="20" width="7.42578125" bestFit="1" customWidth="1"/>
    <col min="21" max="21" width="6.5703125" bestFit="1" customWidth="1"/>
    <col min="22" max="22" width="7.7109375" bestFit="1" customWidth="1"/>
    <col min="23" max="23" width="6.5703125" customWidth="1"/>
    <col min="24" max="24" width="9" customWidth="1"/>
    <col min="25" max="25" width="8.7109375" customWidth="1"/>
    <col min="26" max="26" width="10.42578125" customWidth="1"/>
    <col min="27" max="27" width="8.85546875" customWidth="1"/>
    <col min="28" max="28" width="8.140625" customWidth="1"/>
  </cols>
  <sheetData>
    <row r="1" spans="1:28" x14ac:dyDescent="0.25">
      <c r="A1" s="13" t="s">
        <v>0</v>
      </c>
      <c r="B1" s="14" t="s">
        <v>1</v>
      </c>
      <c r="C1" s="14" t="s">
        <v>1</v>
      </c>
      <c r="D1" s="13" t="s">
        <v>2</v>
      </c>
      <c r="E1" s="14" t="s">
        <v>3</v>
      </c>
      <c r="F1" s="14" t="s">
        <v>3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18.75" x14ac:dyDescent="0.3">
      <c r="A2" s="15" t="s">
        <v>4</v>
      </c>
      <c r="B2" s="15" t="s">
        <v>4</v>
      </c>
      <c r="C2" s="15" t="s">
        <v>4</v>
      </c>
      <c r="D2" s="15" t="s">
        <v>4</v>
      </c>
      <c r="E2" s="15" t="s">
        <v>4</v>
      </c>
      <c r="F2" s="15" t="s">
        <v>4</v>
      </c>
      <c r="G2" s="15" t="s">
        <v>4</v>
      </c>
      <c r="H2" s="15" t="s">
        <v>4</v>
      </c>
      <c r="I2" s="15" t="s">
        <v>4</v>
      </c>
      <c r="J2" s="15" t="s">
        <v>4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18.75" x14ac:dyDescent="0.3">
      <c r="A3" s="15" t="s">
        <v>5</v>
      </c>
      <c r="B3" s="15" t="s">
        <v>5</v>
      </c>
      <c r="C3" s="15" t="s">
        <v>5</v>
      </c>
      <c r="D3" s="15" t="s">
        <v>5</v>
      </c>
      <c r="E3" s="15" t="s">
        <v>5</v>
      </c>
      <c r="F3" s="15" t="s">
        <v>5</v>
      </c>
      <c r="G3" s="15" t="s">
        <v>5</v>
      </c>
      <c r="H3" s="15" t="s">
        <v>5</v>
      </c>
      <c r="I3" s="15" t="s">
        <v>5</v>
      </c>
      <c r="J3" s="15" t="s">
        <v>5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x14ac:dyDescent="0.3">
      <c r="A4" s="15" t="s">
        <v>6</v>
      </c>
      <c r="B4" s="15" t="s">
        <v>6</v>
      </c>
      <c r="C4" s="15" t="s">
        <v>6</v>
      </c>
      <c r="D4" s="15" t="s">
        <v>6</v>
      </c>
      <c r="E4" s="15" t="s">
        <v>6</v>
      </c>
      <c r="F4" s="15" t="s">
        <v>6</v>
      </c>
      <c r="G4" s="15" t="s">
        <v>6</v>
      </c>
      <c r="H4" s="15" t="s">
        <v>6</v>
      </c>
      <c r="I4" s="15" t="s">
        <v>6</v>
      </c>
      <c r="J4" s="15" t="s">
        <v>6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0"/>
    </row>
    <row r="6" spans="1:28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/>
    </row>
    <row r="7" spans="1:28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0"/>
    </row>
    <row r="8" spans="1:28" x14ac:dyDescent="0.25">
      <c r="A8" s="16" t="s">
        <v>7</v>
      </c>
      <c r="B8" s="17" t="s">
        <v>8</v>
      </c>
      <c r="C8" s="16" t="s">
        <v>9</v>
      </c>
      <c r="D8" s="17" t="s">
        <v>10</v>
      </c>
      <c r="E8" s="16" t="s">
        <v>11</v>
      </c>
      <c r="F8" s="17" t="s">
        <v>12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x14ac:dyDescent="0.25">
      <c r="A9" s="16" t="s">
        <v>13</v>
      </c>
      <c r="B9" s="17" t="s">
        <v>14</v>
      </c>
      <c r="C9" s="16" t="s">
        <v>15</v>
      </c>
      <c r="D9" s="17" t="s">
        <v>14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0"/>
    </row>
    <row r="10" spans="1:28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x14ac:dyDescent="0.25">
      <c r="A11" s="16" t="s">
        <v>16</v>
      </c>
      <c r="B11" s="17" t="s">
        <v>17</v>
      </c>
      <c r="C11" s="16" t="s">
        <v>18</v>
      </c>
      <c r="D11" s="17" t="s">
        <v>19</v>
      </c>
      <c r="E11" s="16" t="s">
        <v>20</v>
      </c>
      <c r="F11" s="17" t="s">
        <v>21</v>
      </c>
      <c r="G11" s="16" t="s">
        <v>22</v>
      </c>
      <c r="H11" s="17" t="s">
        <v>23</v>
      </c>
      <c r="I11" s="17" t="s">
        <v>23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x14ac:dyDescent="0.25">
      <c r="A12" s="16" t="s">
        <v>24</v>
      </c>
      <c r="B12" s="17" t="s">
        <v>25</v>
      </c>
      <c r="C12" s="16" t="s">
        <v>26</v>
      </c>
      <c r="D12" s="18">
        <v>41963</v>
      </c>
      <c r="E12" s="16" t="s">
        <v>27</v>
      </c>
      <c r="F12" s="17">
        <v>0.08</v>
      </c>
      <c r="G12" s="16" t="s">
        <v>28</v>
      </c>
      <c r="H12" s="17">
        <v>10</v>
      </c>
      <c r="I12" s="16" t="s">
        <v>29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s="11" customFormat="1" x14ac:dyDescent="0.25">
      <c r="A13" s="11" t="s">
        <v>30</v>
      </c>
      <c r="B13" s="11" t="s">
        <v>31</v>
      </c>
      <c r="C13" s="11" t="s">
        <v>32</v>
      </c>
      <c r="D13" s="11" t="s">
        <v>33</v>
      </c>
      <c r="E13" s="11" t="s">
        <v>34</v>
      </c>
      <c r="F13" s="11" t="s">
        <v>35</v>
      </c>
      <c r="G13" s="11" t="s">
        <v>36</v>
      </c>
      <c r="H13" s="11" t="s">
        <v>37</v>
      </c>
      <c r="I13" s="11" t="s">
        <v>38</v>
      </c>
      <c r="J13" s="11" t="s">
        <v>39</v>
      </c>
      <c r="K13" s="11" t="s">
        <v>40</v>
      </c>
      <c r="L13" s="11" t="s">
        <v>508</v>
      </c>
      <c r="M13" s="11" t="s">
        <v>41</v>
      </c>
      <c r="N13" s="11" t="s">
        <v>42</v>
      </c>
      <c r="O13" s="11" t="s">
        <v>43</v>
      </c>
      <c r="P13" s="11" t="s">
        <v>44</v>
      </c>
      <c r="Q13" s="11" t="s">
        <v>45</v>
      </c>
      <c r="R13" s="11" t="s">
        <v>509</v>
      </c>
      <c r="S13" s="11" t="s">
        <v>46</v>
      </c>
      <c r="T13" s="11" t="s">
        <v>510</v>
      </c>
      <c r="U13" s="11" t="s">
        <v>504</v>
      </c>
      <c r="V13" s="11" t="s">
        <v>505</v>
      </c>
      <c r="W13" s="11" t="s">
        <v>47</v>
      </c>
      <c r="X13" s="11" t="s">
        <v>48</v>
      </c>
      <c r="Y13" s="11" t="s">
        <v>49</v>
      </c>
      <c r="Z13" s="11" t="s">
        <v>50</v>
      </c>
      <c r="AA13" s="11" t="s">
        <v>51</v>
      </c>
      <c r="AB13" s="11" t="s">
        <v>52</v>
      </c>
    </row>
    <row r="14" spans="1:28" x14ac:dyDescent="0.25">
      <c r="A14" s="3" t="s">
        <v>53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58</v>
      </c>
      <c r="G14" s="3">
        <v>0</v>
      </c>
      <c r="H14" s="3">
        <v>0</v>
      </c>
      <c r="I14" s="3">
        <v>1</v>
      </c>
      <c r="J14" s="3">
        <v>0</v>
      </c>
      <c r="K14" s="3">
        <v>0</v>
      </c>
      <c r="L14" s="3"/>
      <c r="M14" s="3"/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/>
      <c r="U14" s="4">
        <f>Table1[[#This Row],[FC2]]*4.55</f>
        <v>0</v>
      </c>
      <c r="V14" s="3">
        <f>Table1[[#This Row],[EC2]]*9%</f>
        <v>0</v>
      </c>
      <c r="W14" s="3">
        <v>0</v>
      </c>
      <c r="X14" s="3">
        <v>0</v>
      </c>
      <c r="Y14" s="3">
        <v>158</v>
      </c>
      <c r="Z14" s="3">
        <v>0</v>
      </c>
      <c r="AA14" s="3"/>
      <c r="AB14" s="3"/>
    </row>
    <row r="15" spans="1:28" x14ac:dyDescent="0.25">
      <c r="A15" s="3" t="s">
        <v>59</v>
      </c>
      <c r="B15" s="3" t="s">
        <v>60</v>
      </c>
      <c r="C15" s="3" t="s">
        <v>61</v>
      </c>
      <c r="D15" s="3" t="s">
        <v>62</v>
      </c>
      <c r="E15" s="3" t="s">
        <v>57</v>
      </c>
      <c r="F15" s="3" t="s">
        <v>58</v>
      </c>
      <c r="G15" s="3">
        <v>40</v>
      </c>
      <c r="H15" s="3">
        <v>0</v>
      </c>
      <c r="I15" s="3">
        <v>1</v>
      </c>
      <c r="J15" s="3">
        <v>0</v>
      </c>
      <c r="K15" s="3">
        <v>40</v>
      </c>
      <c r="L15" s="3"/>
      <c r="M15" s="3"/>
      <c r="N15" s="3">
        <v>300</v>
      </c>
      <c r="O15" s="3">
        <v>182</v>
      </c>
      <c r="P15" s="3">
        <v>0</v>
      </c>
      <c r="Q15" s="3">
        <v>10.92</v>
      </c>
      <c r="R15" s="3">
        <v>1</v>
      </c>
      <c r="S15" s="3">
        <v>0</v>
      </c>
      <c r="T15" s="3">
        <v>101</v>
      </c>
      <c r="U15" s="5">
        <f>Table1[[#This Row],[FC2]]*4.55</f>
        <v>459.54999999999995</v>
      </c>
      <c r="V15" s="6">
        <f>Table1[[#This Row],[EC2]]*9%</f>
        <v>41.359499999999997</v>
      </c>
      <c r="W15" s="3">
        <v>0</v>
      </c>
      <c r="X15" s="3">
        <v>158</v>
      </c>
      <c r="Y15" s="3">
        <v>652</v>
      </c>
      <c r="Z15" s="3">
        <v>0</v>
      </c>
      <c r="AA15" s="3"/>
      <c r="AB15" s="3"/>
    </row>
    <row r="16" spans="1:28" x14ac:dyDescent="0.25">
      <c r="A16" s="3" t="s">
        <v>63</v>
      </c>
      <c r="B16" s="3" t="s">
        <v>64</v>
      </c>
      <c r="C16" s="3" t="s">
        <v>65</v>
      </c>
      <c r="D16" s="3" t="s">
        <v>66</v>
      </c>
      <c r="E16" s="3" t="s">
        <v>57</v>
      </c>
      <c r="F16" s="3" t="s">
        <v>58</v>
      </c>
      <c r="G16" s="3">
        <v>80</v>
      </c>
      <c r="H16" s="3">
        <v>40</v>
      </c>
      <c r="I16" s="3">
        <v>1</v>
      </c>
      <c r="J16" s="3">
        <v>0</v>
      </c>
      <c r="K16" s="3">
        <v>40</v>
      </c>
      <c r="L16" s="3"/>
      <c r="M16" s="3"/>
      <c r="N16" s="3">
        <v>300</v>
      </c>
      <c r="O16" s="3">
        <v>182</v>
      </c>
      <c r="P16" s="3">
        <v>0</v>
      </c>
      <c r="Q16" s="3">
        <v>10.92</v>
      </c>
      <c r="R16" s="3">
        <v>3.61</v>
      </c>
      <c r="S16" s="3">
        <v>0</v>
      </c>
      <c r="T16" s="3">
        <v>101</v>
      </c>
      <c r="U16" s="5">
        <f>Table1[[#This Row],[FC2]]*4.55</f>
        <v>459.54999999999995</v>
      </c>
      <c r="V16" s="6">
        <f>Table1[[#This Row],[EC2]]*9%</f>
        <v>41.359499999999997</v>
      </c>
      <c r="W16" s="3">
        <v>0</v>
      </c>
      <c r="X16" s="3">
        <v>2</v>
      </c>
      <c r="Y16" s="3">
        <v>499</v>
      </c>
      <c r="Z16" s="3">
        <v>1149</v>
      </c>
      <c r="AA16" s="3"/>
      <c r="AB16" s="3"/>
    </row>
    <row r="17" spans="1:28" x14ac:dyDescent="0.25">
      <c r="A17" s="3" t="s">
        <v>67</v>
      </c>
      <c r="B17" s="3" t="s">
        <v>68</v>
      </c>
      <c r="C17" s="3" t="s">
        <v>69</v>
      </c>
      <c r="D17" s="3" t="s">
        <v>70</v>
      </c>
      <c r="E17" s="3" t="s">
        <v>57</v>
      </c>
      <c r="F17" s="3" t="s">
        <v>58</v>
      </c>
      <c r="G17" s="3">
        <v>130</v>
      </c>
      <c r="H17" s="3">
        <v>80</v>
      </c>
      <c r="I17" s="3">
        <v>1</v>
      </c>
      <c r="J17" s="3">
        <v>0</v>
      </c>
      <c r="K17" s="3">
        <v>50</v>
      </c>
      <c r="L17" s="3"/>
      <c r="M17" s="3"/>
      <c r="N17" s="3">
        <v>300</v>
      </c>
      <c r="O17" s="3">
        <v>227.5</v>
      </c>
      <c r="P17" s="3">
        <v>0</v>
      </c>
      <c r="Q17" s="3">
        <v>13.65</v>
      </c>
      <c r="R17" s="3">
        <v>1.33</v>
      </c>
      <c r="S17" s="3">
        <v>0</v>
      </c>
      <c r="T17" s="3">
        <v>101</v>
      </c>
      <c r="U17" s="5">
        <f>Table1[[#This Row],[FC2]]*4.55</f>
        <v>459.54999999999995</v>
      </c>
      <c r="V17" s="6">
        <f>Table1[[#This Row],[EC2]]*9%</f>
        <v>41.359499999999997</v>
      </c>
      <c r="W17" s="3">
        <v>0</v>
      </c>
      <c r="X17" s="3">
        <v>-1</v>
      </c>
      <c r="Y17" s="3">
        <v>541</v>
      </c>
      <c r="Z17" s="3">
        <v>400</v>
      </c>
      <c r="AA17" s="3"/>
      <c r="AB17" s="3"/>
    </row>
    <row r="18" spans="1:28" x14ac:dyDescent="0.25">
      <c r="A18" s="3" t="s">
        <v>71</v>
      </c>
      <c r="B18" s="3" t="s">
        <v>72</v>
      </c>
      <c r="C18" s="3" t="s">
        <v>73</v>
      </c>
      <c r="D18" s="3" t="s">
        <v>74</v>
      </c>
      <c r="E18" s="3" t="s">
        <v>57</v>
      </c>
      <c r="F18" s="3" t="s">
        <v>58</v>
      </c>
      <c r="G18" s="3">
        <v>220</v>
      </c>
      <c r="H18" s="3">
        <v>130</v>
      </c>
      <c r="I18" s="3">
        <v>1</v>
      </c>
      <c r="J18" s="3">
        <v>0</v>
      </c>
      <c r="K18" s="3">
        <v>90</v>
      </c>
      <c r="L18" s="3"/>
      <c r="M18" s="3"/>
      <c r="N18" s="3">
        <v>300</v>
      </c>
      <c r="O18" s="3">
        <v>409.5</v>
      </c>
      <c r="P18" s="3">
        <v>0</v>
      </c>
      <c r="Q18" s="3">
        <v>24.57</v>
      </c>
      <c r="R18" s="3">
        <v>2.21</v>
      </c>
      <c r="S18" s="3">
        <v>0</v>
      </c>
      <c r="T18" s="3">
        <v>101</v>
      </c>
      <c r="U18" s="5">
        <f>Table1[[#This Row],[FC2]]*4.55</f>
        <v>459.54999999999995</v>
      </c>
      <c r="V18" s="6">
        <f>Table1[[#This Row],[EC2]]*9%</f>
        <v>41.359499999999997</v>
      </c>
      <c r="W18" s="3">
        <v>0</v>
      </c>
      <c r="X18" s="3">
        <v>142</v>
      </c>
      <c r="Y18" s="3">
        <v>878</v>
      </c>
      <c r="Z18" s="3">
        <v>878</v>
      </c>
      <c r="AA18" s="3"/>
      <c r="AB18" s="3"/>
    </row>
    <row r="19" spans="1:28" x14ac:dyDescent="0.25">
      <c r="A19" s="3" t="s">
        <v>75</v>
      </c>
      <c r="B19" s="3" t="s">
        <v>76</v>
      </c>
      <c r="C19" s="3" t="s">
        <v>77</v>
      </c>
      <c r="D19" s="3" t="s">
        <v>78</v>
      </c>
      <c r="E19" s="3" t="s">
        <v>57</v>
      </c>
      <c r="F19" s="3" t="s">
        <v>58</v>
      </c>
      <c r="G19" s="3">
        <v>350</v>
      </c>
      <c r="H19" s="3">
        <v>220</v>
      </c>
      <c r="I19" s="3">
        <v>1</v>
      </c>
      <c r="J19" s="3">
        <v>0</v>
      </c>
      <c r="K19" s="3">
        <v>130</v>
      </c>
      <c r="L19" s="3"/>
      <c r="M19" s="3"/>
      <c r="N19" s="3">
        <v>300</v>
      </c>
      <c r="O19" s="3">
        <v>611</v>
      </c>
      <c r="P19" s="3">
        <v>0</v>
      </c>
      <c r="Q19" s="3">
        <v>36.659999999999997</v>
      </c>
      <c r="R19" s="3">
        <v>3.63</v>
      </c>
      <c r="S19" s="3">
        <v>0</v>
      </c>
      <c r="T19" s="3">
        <v>101</v>
      </c>
      <c r="U19" s="5">
        <f>Table1[[#This Row],[FC2]]*4.55</f>
        <v>459.54999999999995</v>
      </c>
      <c r="V19" s="6">
        <f>Table1[[#This Row],[EC2]]*9%</f>
        <v>41.359499999999997</v>
      </c>
      <c r="W19" s="3">
        <v>0</v>
      </c>
      <c r="X19" s="3">
        <v>-128</v>
      </c>
      <c r="Y19" s="3">
        <v>823</v>
      </c>
      <c r="Z19" s="3">
        <v>820</v>
      </c>
      <c r="AA19" s="3"/>
      <c r="AB19" s="3"/>
    </row>
    <row r="20" spans="1:28" x14ac:dyDescent="0.25">
      <c r="A20" s="3" t="s">
        <v>79</v>
      </c>
      <c r="B20" s="3" t="s">
        <v>80</v>
      </c>
      <c r="C20" s="3" t="s">
        <v>81</v>
      </c>
      <c r="D20" s="3" t="s">
        <v>82</v>
      </c>
      <c r="E20" s="3" t="s">
        <v>57</v>
      </c>
      <c r="F20" s="3" t="s">
        <v>58</v>
      </c>
      <c r="G20" s="3">
        <v>445</v>
      </c>
      <c r="H20" s="3">
        <v>350</v>
      </c>
      <c r="I20" s="3">
        <v>1</v>
      </c>
      <c r="J20" s="3">
        <v>0</v>
      </c>
      <c r="K20" s="3">
        <v>95</v>
      </c>
      <c r="L20" s="3"/>
      <c r="M20" s="3"/>
      <c r="N20" s="3">
        <v>300</v>
      </c>
      <c r="O20" s="3">
        <v>446.5</v>
      </c>
      <c r="P20" s="3">
        <v>0</v>
      </c>
      <c r="Q20" s="3">
        <v>26.79</v>
      </c>
      <c r="R20" s="3">
        <v>2.61</v>
      </c>
      <c r="S20" s="3">
        <v>0</v>
      </c>
      <c r="T20" s="3">
        <v>101</v>
      </c>
      <c r="U20" s="5">
        <f>Table1[[#This Row],[FC2]]*4.55</f>
        <v>459.54999999999995</v>
      </c>
      <c r="V20" s="6">
        <f>Table1[[#This Row],[EC2]]*9%</f>
        <v>41.359499999999997</v>
      </c>
      <c r="W20" s="3">
        <v>0</v>
      </c>
      <c r="X20" s="3">
        <v>4</v>
      </c>
      <c r="Y20" s="3">
        <v>780</v>
      </c>
      <c r="Z20" s="3">
        <v>0</v>
      </c>
      <c r="AA20" s="3"/>
      <c r="AB20" s="3"/>
    </row>
    <row r="21" spans="1:28" x14ac:dyDescent="0.25">
      <c r="A21" s="3" t="s">
        <v>83</v>
      </c>
      <c r="B21" s="3" t="s">
        <v>84</v>
      </c>
      <c r="C21" s="3" t="s">
        <v>85</v>
      </c>
      <c r="D21" s="3" t="s">
        <v>86</v>
      </c>
      <c r="E21" s="3" t="s">
        <v>57</v>
      </c>
      <c r="F21" s="3" t="s">
        <v>58</v>
      </c>
      <c r="G21" s="3">
        <v>450</v>
      </c>
      <c r="H21" s="3">
        <v>445</v>
      </c>
      <c r="I21" s="3">
        <v>1</v>
      </c>
      <c r="J21" s="3">
        <v>0</v>
      </c>
      <c r="K21" s="3">
        <v>5</v>
      </c>
      <c r="L21" s="3"/>
      <c r="M21" s="3"/>
      <c r="N21" s="3">
        <v>300</v>
      </c>
      <c r="O21" s="3">
        <v>23.5</v>
      </c>
      <c r="P21" s="3">
        <v>0</v>
      </c>
      <c r="Q21" s="3">
        <v>1.41</v>
      </c>
      <c r="R21" s="3">
        <v>6.52</v>
      </c>
      <c r="S21" s="3">
        <v>0</v>
      </c>
      <c r="T21" s="3">
        <f>100+35</f>
        <v>135</v>
      </c>
      <c r="U21" s="5">
        <f>Table1[[#This Row],[FC2]]*4.55</f>
        <v>614.25</v>
      </c>
      <c r="V21" s="6">
        <f>Table1[[#This Row],[EC2]]*9%</f>
        <v>55.282499999999999</v>
      </c>
      <c r="W21" s="3">
        <v>0</v>
      </c>
      <c r="X21" s="3">
        <v>777</v>
      </c>
      <c r="Y21" s="3">
        <v>1108</v>
      </c>
      <c r="Z21" s="3">
        <v>0</v>
      </c>
      <c r="AA21" s="3"/>
      <c r="AB21" s="3"/>
    </row>
    <row r="22" spans="1:28" x14ac:dyDescent="0.25">
      <c r="A22" s="3" t="s">
        <v>87</v>
      </c>
      <c r="B22" s="3" t="s">
        <v>88</v>
      </c>
      <c r="C22" s="3" t="s">
        <v>89</v>
      </c>
      <c r="D22" s="3" t="s">
        <v>90</v>
      </c>
      <c r="E22" s="3" t="s">
        <v>57</v>
      </c>
      <c r="F22" s="3" t="s">
        <v>58</v>
      </c>
      <c r="G22" s="3">
        <v>500</v>
      </c>
      <c r="H22" s="3">
        <v>450</v>
      </c>
      <c r="I22" s="3">
        <v>1</v>
      </c>
      <c r="J22" s="3">
        <v>0</v>
      </c>
      <c r="K22" s="3">
        <v>50</v>
      </c>
      <c r="L22" s="3"/>
      <c r="M22" s="3"/>
      <c r="N22" s="3">
        <v>300</v>
      </c>
      <c r="O22" s="3">
        <v>235</v>
      </c>
      <c r="P22" s="3">
        <v>0</v>
      </c>
      <c r="Q22" s="3">
        <v>14.1</v>
      </c>
      <c r="R22" s="3">
        <v>16.28</v>
      </c>
      <c r="S22" s="3">
        <v>0</v>
      </c>
      <c r="T22" s="3">
        <v>101</v>
      </c>
      <c r="U22" s="5">
        <f>Table1[[#This Row],[FC2]]*4.55</f>
        <v>459.54999999999995</v>
      </c>
      <c r="V22" s="6">
        <f>Table1[[#This Row],[EC2]]*9%</f>
        <v>41.359499999999997</v>
      </c>
      <c r="W22" s="3">
        <v>0</v>
      </c>
      <c r="X22" s="3">
        <v>1102</v>
      </c>
      <c r="Y22" s="3">
        <v>1667</v>
      </c>
      <c r="Z22" s="3">
        <v>0</v>
      </c>
      <c r="AA22" s="3"/>
      <c r="AB22" s="3"/>
    </row>
    <row r="23" spans="1:28" x14ac:dyDescent="0.25">
      <c r="A23" s="3" t="s">
        <v>91</v>
      </c>
      <c r="B23" s="3" t="s">
        <v>92</v>
      </c>
      <c r="C23" s="3" t="s">
        <v>93</v>
      </c>
      <c r="D23" s="3" t="s">
        <v>94</v>
      </c>
      <c r="E23" s="3" t="s">
        <v>57</v>
      </c>
      <c r="F23" s="3" t="s">
        <v>58</v>
      </c>
      <c r="G23" s="3">
        <v>600</v>
      </c>
      <c r="H23" s="3">
        <v>500</v>
      </c>
      <c r="I23" s="3">
        <v>1</v>
      </c>
      <c r="J23" s="3">
        <v>0</v>
      </c>
      <c r="K23" s="3">
        <v>100</v>
      </c>
      <c r="L23" s="3"/>
      <c r="M23" s="3"/>
      <c r="N23" s="3">
        <v>300</v>
      </c>
      <c r="O23" s="3">
        <v>470</v>
      </c>
      <c r="P23" s="3">
        <v>0</v>
      </c>
      <c r="Q23" s="3">
        <v>28.2</v>
      </c>
      <c r="R23" s="3">
        <v>30.59</v>
      </c>
      <c r="S23" s="3">
        <v>0</v>
      </c>
      <c r="T23" s="3">
        <v>101</v>
      </c>
      <c r="U23" s="5">
        <f>Table1[[#This Row],[FC2]]*4.55</f>
        <v>459.54999999999995</v>
      </c>
      <c r="V23" s="6">
        <f>Table1[[#This Row],[EC2]]*9%</f>
        <v>41.359499999999997</v>
      </c>
      <c r="W23" s="3">
        <v>0</v>
      </c>
      <c r="X23" s="3">
        <v>1651</v>
      </c>
      <c r="Y23" s="3">
        <v>2480</v>
      </c>
      <c r="Z23" s="3">
        <v>1480</v>
      </c>
      <c r="AA23" s="3"/>
      <c r="AB23" s="3"/>
    </row>
    <row r="24" spans="1:28" x14ac:dyDescent="0.25">
      <c r="A24" s="3" t="s">
        <v>95</v>
      </c>
      <c r="B24" s="3" t="s">
        <v>96</v>
      </c>
      <c r="C24" s="3" t="s">
        <v>97</v>
      </c>
      <c r="D24" s="3" t="s">
        <v>98</v>
      </c>
      <c r="E24" s="3" t="s">
        <v>57</v>
      </c>
      <c r="F24" s="3" t="s">
        <v>58</v>
      </c>
      <c r="G24" s="3">
        <v>667</v>
      </c>
      <c r="H24" s="3">
        <v>600</v>
      </c>
      <c r="I24" s="3">
        <v>1</v>
      </c>
      <c r="J24" s="3">
        <v>0</v>
      </c>
      <c r="K24" s="3">
        <v>67</v>
      </c>
      <c r="L24" s="3"/>
      <c r="M24" s="3"/>
      <c r="N24" s="3">
        <v>300</v>
      </c>
      <c r="O24" s="3">
        <v>314.89999999999998</v>
      </c>
      <c r="P24" s="3">
        <v>6.03</v>
      </c>
      <c r="Q24" s="3">
        <v>19.260000000000002</v>
      </c>
      <c r="R24" s="3">
        <v>32.4</v>
      </c>
      <c r="S24" s="3">
        <v>0</v>
      </c>
      <c r="T24" s="3">
        <v>101</v>
      </c>
      <c r="U24" s="5">
        <f>Table1[[#This Row],[FC2]]*4.55</f>
        <v>459.54999999999995</v>
      </c>
      <c r="V24" s="6">
        <f>Table1[[#This Row],[EC2]]*9%</f>
        <v>41.359499999999997</v>
      </c>
      <c r="W24" s="3">
        <v>0</v>
      </c>
      <c r="X24" s="3">
        <v>985</v>
      </c>
      <c r="Y24" s="3">
        <v>1658</v>
      </c>
      <c r="Z24" s="3">
        <v>0</v>
      </c>
      <c r="AA24" s="3"/>
      <c r="AB24" s="3"/>
    </row>
    <row r="25" spans="1:28" x14ac:dyDescent="0.25">
      <c r="A25" s="3" t="s">
        <v>99</v>
      </c>
      <c r="B25" s="3" t="s">
        <v>100</v>
      </c>
      <c r="C25" s="3" t="s">
        <v>101</v>
      </c>
      <c r="D25" s="3" t="s">
        <v>102</v>
      </c>
      <c r="E25" s="3" t="s">
        <v>57</v>
      </c>
      <c r="F25" s="3" t="s">
        <v>58</v>
      </c>
      <c r="G25" s="3">
        <v>781</v>
      </c>
      <c r="H25" s="3">
        <v>667</v>
      </c>
      <c r="I25" s="3">
        <v>1</v>
      </c>
      <c r="J25" s="3">
        <v>0</v>
      </c>
      <c r="K25" s="3">
        <v>114</v>
      </c>
      <c r="L25" s="3"/>
      <c r="M25" s="3"/>
      <c r="N25" s="3">
        <v>300</v>
      </c>
      <c r="O25" s="3">
        <v>535.79999999999995</v>
      </c>
      <c r="P25" s="3">
        <v>10.26</v>
      </c>
      <c r="Q25" s="3">
        <v>32.76</v>
      </c>
      <c r="R25" s="3">
        <v>25.26</v>
      </c>
      <c r="S25" s="3">
        <v>0</v>
      </c>
      <c r="T25" s="3">
        <v>101</v>
      </c>
      <c r="U25" s="5">
        <f>Table1[[#This Row],[FC2]]*4.55</f>
        <v>459.54999999999995</v>
      </c>
      <c r="V25" s="6">
        <f>Table1[[#This Row],[EC2]]*9%</f>
        <v>41.359499999999997</v>
      </c>
      <c r="W25" s="3">
        <v>0</v>
      </c>
      <c r="X25" s="3">
        <v>640</v>
      </c>
      <c r="Y25" s="3">
        <v>1544</v>
      </c>
      <c r="Z25" s="3">
        <v>886</v>
      </c>
      <c r="AA25" s="3"/>
      <c r="AB25" s="3"/>
    </row>
    <row r="26" spans="1:28" x14ac:dyDescent="0.25">
      <c r="A26" s="3" t="s">
        <v>103</v>
      </c>
      <c r="B26" s="3" t="s">
        <v>104</v>
      </c>
      <c r="C26" s="3" t="s">
        <v>105</v>
      </c>
      <c r="D26" s="3" t="s">
        <v>106</v>
      </c>
      <c r="E26" s="3" t="s">
        <v>57</v>
      </c>
      <c r="F26" s="3" t="s">
        <v>58</v>
      </c>
      <c r="G26" s="3">
        <v>872</v>
      </c>
      <c r="H26" s="3">
        <v>781</v>
      </c>
      <c r="I26" s="3">
        <v>1</v>
      </c>
      <c r="J26" s="3">
        <v>0</v>
      </c>
      <c r="K26" s="3">
        <v>91</v>
      </c>
      <c r="L26" s="3"/>
      <c r="M26" s="3"/>
      <c r="N26" s="3">
        <v>300</v>
      </c>
      <c r="O26" s="3">
        <v>427.7</v>
      </c>
      <c r="P26" s="3">
        <v>8.19</v>
      </c>
      <c r="Q26" s="3">
        <v>26.15</v>
      </c>
      <c r="R26" s="3">
        <v>4.28</v>
      </c>
      <c r="S26" s="3">
        <v>0</v>
      </c>
      <c r="T26" s="3">
        <v>101</v>
      </c>
      <c r="U26" s="5">
        <f>Table1[[#This Row],[FC2]]*4.55</f>
        <v>459.54999999999995</v>
      </c>
      <c r="V26" s="6">
        <f>Table1[[#This Row],[EC2]]*9%</f>
        <v>41.359499999999997</v>
      </c>
      <c r="W26" s="3">
        <v>0</v>
      </c>
      <c r="X26" s="3">
        <v>0</v>
      </c>
      <c r="Y26" s="3">
        <v>766</v>
      </c>
      <c r="Z26" s="3">
        <v>766</v>
      </c>
      <c r="AA26" s="3"/>
      <c r="AB26" s="3"/>
    </row>
    <row r="27" spans="1:28" x14ac:dyDescent="0.25">
      <c r="A27" s="3" t="s">
        <v>107</v>
      </c>
      <c r="B27" s="3" t="s">
        <v>108</v>
      </c>
      <c r="C27" s="3" t="s">
        <v>109</v>
      </c>
      <c r="D27" s="3" t="s">
        <v>110</v>
      </c>
      <c r="E27" s="3" t="s">
        <v>57</v>
      </c>
      <c r="F27" s="3" t="s">
        <v>58</v>
      </c>
      <c r="G27" s="3">
        <v>948</v>
      </c>
      <c r="H27" s="3">
        <v>872</v>
      </c>
      <c r="I27" s="3">
        <v>1</v>
      </c>
      <c r="J27" s="3">
        <v>0</v>
      </c>
      <c r="K27" s="3">
        <v>76</v>
      </c>
      <c r="L27" s="3"/>
      <c r="M27" s="3"/>
      <c r="N27" s="3">
        <v>300</v>
      </c>
      <c r="O27" s="3">
        <v>357.2</v>
      </c>
      <c r="P27" s="3">
        <v>3.04</v>
      </c>
      <c r="Q27" s="3">
        <v>21.61</v>
      </c>
      <c r="R27" s="3">
        <v>1.27</v>
      </c>
      <c r="S27" s="3">
        <v>0</v>
      </c>
      <c r="T27" s="3">
        <v>101</v>
      </c>
      <c r="U27" s="5">
        <f>Table1[[#This Row],[FC2]]*4.55</f>
        <v>459.54999999999995</v>
      </c>
      <c r="V27" s="6">
        <f>Table1[[#This Row],[EC2]]*9%</f>
        <v>41.359499999999997</v>
      </c>
      <c r="W27" s="3">
        <v>0</v>
      </c>
      <c r="X27" s="3">
        <v>0</v>
      </c>
      <c r="Y27" s="3">
        <v>683</v>
      </c>
      <c r="Z27" s="3">
        <v>683</v>
      </c>
      <c r="AA27" s="3"/>
      <c r="AB27" s="3"/>
    </row>
    <row r="28" spans="1:28" x14ac:dyDescent="0.25">
      <c r="A28" s="3" t="s">
        <v>111</v>
      </c>
      <c r="B28" s="3" t="s">
        <v>112</v>
      </c>
      <c r="C28" s="3" t="s">
        <v>113</v>
      </c>
      <c r="D28" s="3" t="s">
        <v>114</v>
      </c>
      <c r="E28" s="3" t="s">
        <v>57</v>
      </c>
      <c r="F28" s="3" t="s">
        <v>58</v>
      </c>
      <c r="G28" s="3">
        <v>1028</v>
      </c>
      <c r="H28" s="3">
        <v>948</v>
      </c>
      <c r="I28" s="3">
        <v>1</v>
      </c>
      <c r="J28" s="3">
        <v>0</v>
      </c>
      <c r="K28" s="3">
        <v>80</v>
      </c>
      <c r="L28" s="3"/>
      <c r="M28" s="3"/>
      <c r="N28" s="3">
        <v>300</v>
      </c>
      <c r="O28" s="3">
        <v>376</v>
      </c>
      <c r="P28" s="3">
        <v>3.2</v>
      </c>
      <c r="Q28" s="3">
        <v>22.75</v>
      </c>
      <c r="R28" s="3">
        <v>1.1399999999999999</v>
      </c>
      <c r="S28" s="3">
        <v>0</v>
      </c>
      <c r="T28" s="3">
        <v>101</v>
      </c>
      <c r="U28" s="5">
        <f>Table1[[#This Row],[FC2]]*4.55</f>
        <v>459.54999999999995</v>
      </c>
      <c r="V28" s="6">
        <f>Table1[[#This Row],[EC2]]*9%</f>
        <v>41.359499999999997</v>
      </c>
      <c r="W28" s="3">
        <v>0</v>
      </c>
      <c r="X28" s="3">
        <v>0</v>
      </c>
      <c r="Y28" s="3">
        <v>703</v>
      </c>
      <c r="Z28" s="3">
        <v>703</v>
      </c>
      <c r="AA28" s="3"/>
      <c r="AB28" s="3"/>
    </row>
    <row r="29" spans="1:28" x14ac:dyDescent="0.25">
      <c r="A29" s="3" t="s">
        <v>115</v>
      </c>
      <c r="B29" s="3" t="s">
        <v>116</v>
      </c>
      <c r="C29" s="3" t="s">
        <v>117</v>
      </c>
      <c r="D29" s="3" t="s">
        <v>118</v>
      </c>
      <c r="E29" s="3" t="s">
        <v>57</v>
      </c>
      <c r="F29" s="3" t="s">
        <v>58</v>
      </c>
      <c r="G29" s="3">
        <v>1103</v>
      </c>
      <c r="H29" s="3">
        <v>1028</v>
      </c>
      <c r="I29" s="3">
        <v>1</v>
      </c>
      <c r="J29" s="3">
        <v>0</v>
      </c>
      <c r="K29" s="3">
        <v>75</v>
      </c>
      <c r="L29" s="3"/>
      <c r="M29" s="3"/>
      <c r="N29" s="3">
        <v>300</v>
      </c>
      <c r="O29" s="3">
        <v>352.5</v>
      </c>
      <c r="P29" s="3">
        <v>3</v>
      </c>
      <c r="Q29" s="3">
        <v>21.33</v>
      </c>
      <c r="R29" s="3">
        <v>1.17</v>
      </c>
      <c r="S29" s="3">
        <v>0</v>
      </c>
      <c r="T29" s="3">
        <v>101</v>
      </c>
      <c r="U29" s="5">
        <f>Table1[[#This Row],[FC2]]*4.55</f>
        <v>459.54999999999995</v>
      </c>
      <c r="V29" s="6">
        <f>Table1[[#This Row],[EC2]]*9%</f>
        <v>41.359499999999997</v>
      </c>
      <c r="W29" s="3">
        <v>0</v>
      </c>
      <c r="X29" s="3">
        <v>0</v>
      </c>
      <c r="Y29" s="3">
        <v>678</v>
      </c>
      <c r="Z29" s="3">
        <v>678</v>
      </c>
      <c r="AA29" s="3"/>
      <c r="AB29" s="3"/>
    </row>
    <row r="30" spans="1:28" x14ac:dyDescent="0.25">
      <c r="A30" s="3" t="s">
        <v>119</v>
      </c>
      <c r="B30" s="3" t="s">
        <v>120</v>
      </c>
      <c r="C30" s="3" t="s">
        <v>121</v>
      </c>
      <c r="D30" s="3" t="s">
        <v>122</v>
      </c>
      <c r="E30" s="3" t="s">
        <v>57</v>
      </c>
      <c r="F30" s="3" t="s">
        <v>58</v>
      </c>
      <c r="G30" s="3">
        <v>1213</v>
      </c>
      <c r="H30" s="3">
        <v>1103</v>
      </c>
      <c r="I30" s="3">
        <v>1</v>
      </c>
      <c r="J30" s="3">
        <v>0</v>
      </c>
      <c r="K30" s="3">
        <v>110</v>
      </c>
      <c r="L30" s="3">
        <v>0</v>
      </c>
      <c r="M30" s="3">
        <v>0.39</v>
      </c>
      <c r="N30" s="3">
        <v>300</v>
      </c>
      <c r="O30" s="3">
        <v>517</v>
      </c>
      <c r="P30" s="3">
        <v>2.2000000000000002</v>
      </c>
      <c r="Q30" s="3">
        <v>31.15</v>
      </c>
      <c r="R30" s="3">
        <v>0</v>
      </c>
      <c r="S30" s="3">
        <v>0</v>
      </c>
      <c r="T30" s="3">
        <v>101</v>
      </c>
      <c r="U30" s="5">
        <f>Table1[[#This Row],[FC2]]*4.55</f>
        <v>459.54999999999995</v>
      </c>
      <c r="V30" s="6">
        <f>Table1[[#This Row],[EC2]]*9%</f>
        <v>41.359499999999997</v>
      </c>
      <c r="W30" s="3">
        <v>0</v>
      </c>
      <c r="X30" s="3">
        <v>0.39</v>
      </c>
      <c r="Y30" s="3">
        <v>851</v>
      </c>
      <c r="Z30" s="3">
        <v>850</v>
      </c>
      <c r="AA30" s="3">
        <v>-361.26</v>
      </c>
      <c r="AB30" s="3">
        <v>0</v>
      </c>
    </row>
    <row r="31" spans="1:28" s="1" customFormat="1" x14ac:dyDescent="0.25">
      <c r="A31" s="3" t="s">
        <v>123</v>
      </c>
      <c r="B31" s="3" t="s">
        <v>124</v>
      </c>
      <c r="C31" s="3" t="s">
        <v>125</v>
      </c>
      <c r="D31" s="3" t="s">
        <v>126</v>
      </c>
      <c r="E31" s="3" t="s">
        <v>57</v>
      </c>
      <c r="F31" s="3" t="s">
        <v>58</v>
      </c>
      <c r="G31" s="3">
        <v>1254</v>
      </c>
      <c r="H31" s="3">
        <v>1213</v>
      </c>
      <c r="I31" s="3">
        <v>1</v>
      </c>
      <c r="J31" s="3">
        <v>0</v>
      </c>
      <c r="K31" s="3">
        <v>41</v>
      </c>
      <c r="L31" s="3">
        <v>0</v>
      </c>
      <c r="M31" s="3">
        <v>-361.26</v>
      </c>
      <c r="N31" s="3">
        <v>350</v>
      </c>
      <c r="O31" s="3">
        <v>198.85</v>
      </c>
      <c r="P31" s="3">
        <v>0.82</v>
      </c>
      <c r="Q31" s="3">
        <v>11.98</v>
      </c>
      <c r="R31" s="3">
        <v>0</v>
      </c>
      <c r="S31" s="3">
        <v>0</v>
      </c>
      <c r="T31" s="3">
        <v>101</v>
      </c>
      <c r="U31" s="5">
        <f>Table1[[#This Row],[FC2]]*4.85</f>
        <v>489.84999999999997</v>
      </c>
      <c r="V31" s="6">
        <f>Table1[[#This Row],[EC2]]*9%</f>
        <v>44.086499999999994</v>
      </c>
      <c r="W31" s="3">
        <v>0</v>
      </c>
      <c r="X31" s="3">
        <v>-361.26</v>
      </c>
      <c r="Y31" s="3">
        <v>200</v>
      </c>
      <c r="Z31" s="3">
        <v>200</v>
      </c>
      <c r="AA31" s="3">
        <v>0.39</v>
      </c>
      <c r="AB31" s="3">
        <v>0</v>
      </c>
    </row>
    <row r="32" spans="1:28" x14ac:dyDescent="0.25">
      <c r="A32" s="3" t="s">
        <v>127</v>
      </c>
      <c r="B32" s="3" t="s">
        <v>128</v>
      </c>
      <c r="C32" s="3" t="s">
        <v>129</v>
      </c>
      <c r="D32" s="3" t="s">
        <v>130</v>
      </c>
      <c r="E32" s="3" t="s">
        <v>57</v>
      </c>
      <c r="F32" s="3" t="s">
        <v>58</v>
      </c>
      <c r="G32" s="3">
        <v>1300</v>
      </c>
      <c r="H32" s="3">
        <v>1254</v>
      </c>
      <c r="I32" s="3">
        <v>1</v>
      </c>
      <c r="J32" s="3">
        <v>0</v>
      </c>
      <c r="K32" s="3">
        <v>46</v>
      </c>
      <c r="L32" s="3">
        <v>0</v>
      </c>
      <c r="M32" s="3">
        <v>0.39</v>
      </c>
      <c r="N32" s="3">
        <v>350</v>
      </c>
      <c r="O32" s="3">
        <v>223.1</v>
      </c>
      <c r="P32" s="3">
        <v>0.92</v>
      </c>
      <c r="Q32" s="3">
        <v>13.44</v>
      </c>
      <c r="R32" s="3">
        <v>1</v>
      </c>
      <c r="S32" s="3">
        <v>0</v>
      </c>
      <c r="T32" s="3">
        <v>101</v>
      </c>
      <c r="U32" s="5">
        <f>Table1[[#This Row],[FC2]]*4.85</f>
        <v>489.84999999999997</v>
      </c>
      <c r="V32" s="6">
        <f>Table1[[#This Row],[EC2]]*9%</f>
        <v>44.086499999999994</v>
      </c>
      <c r="W32" s="3">
        <v>0</v>
      </c>
      <c r="X32" s="3">
        <v>0.39</v>
      </c>
      <c r="Y32" s="3">
        <v>589</v>
      </c>
      <c r="Z32" s="3">
        <v>589</v>
      </c>
      <c r="AA32" s="3">
        <v>-0.15</v>
      </c>
      <c r="AB32" s="3">
        <v>0</v>
      </c>
    </row>
    <row r="33" spans="1:28" x14ac:dyDescent="0.25">
      <c r="A33" s="3" t="s">
        <v>131</v>
      </c>
      <c r="B33" s="3" t="s">
        <v>132</v>
      </c>
      <c r="C33" s="3" t="s">
        <v>133</v>
      </c>
      <c r="D33" s="3" t="s">
        <v>134</v>
      </c>
      <c r="E33" s="3" t="s">
        <v>57</v>
      </c>
      <c r="F33" s="3" t="s">
        <v>58</v>
      </c>
      <c r="G33" s="3">
        <v>1347</v>
      </c>
      <c r="H33" s="3">
        <v>1300</v>
      </c>
      <c r="I33" s="3">
        <v>1</v>
      </c>
      <c r="J33" s="3">
        <v>0</v>
      </c>
      <c r="K33" s="3">
        <v>47</v>
      </c>
      <c r="L33" s="3">
        <v>0</v>
      </c>
      <c r="M33" s="3">
        <v>-0.15</v>
      </c>
      <c r="N33" s="3">
        <v>350</v>
      </c>
      <c r="O33" s="3">
        <v>227.95</v>
      </c>
      <c r="P33" s="3">
        <v>0.47</v>
      </c>
      <c r="Q33" s="3">
        <v>13.71</v>
      </c>
      <c r="R33" s="3">
        <v>1.96</v>
      </c>
      <c r="S33" s="3">
        <v>0</v>
      </c>
      <c r="T33" s="3">
        <v>101</v>
      </c>
      <c r="U33" s="5">
        <f>Table1[[#This Row],[FC2]]*4.85</f>
        <v>489.84999999999997</v>
      </c>
      <c r="V33" s="6">
        <f>Table1[[#This Row],[EC2]]*9%</f>
        <v>44.086499999999994</v>
      </c>
      <c r="W33" s="3">
        <v>0</v>
      </c>
      <c r="X33" s="3">
        <v>-0.15</v>
      </c>
      <c r="Y33" s="3">
        <v>594</v>
      </c>
      <c r="Z33" s="3">
        <v>0</v>
      </c>
      <c r="AA33" s="3">
        <v>593.94000000000005</v>
      </c>
      <c r="AB33" s="3">
        <v>0</v>
      </c>
    </row>
    <row r="34" spans="1:28" x14ac:dyDescent="0.25">
      <c r="A34" s="3" t="s">
        <v>135</v>
      </c>
      <c r="B34" s="3" t="s">
        <v>136</v>
      </c>
      <c r="C34" s="3" t="s">
        <v>137</v>
      </c>
      <c r="D34" s="3" t="s">
        <v>138</v>
      </c>
      <c r="E34" s="3" t="s">
        <v>57</v>
      </c>
      <c r="F34" s="3" t="s">
        <v>58</v>
      </c>
      <c r="G34" s="3">
        <v>1386</v>
      </c>
      <c r="H34" s="3">
        <v>1347</v>
      </c>
      <c r="I34" s="3">
        <v>1</v>
      </c>
      <c r="J34" s="3">
        <v>0</v>
      </c>
      <c r="K34" s="3">
        <v>39</v>
      </c>
      <c r="L34" s="3">
        <v>0</v>
      </c>
      <c r="M34" s="3">
        <v>593.94000000000005</v>
      </c>
      <c r="N34" s="3">
        <v>350</v>
      </c>
      <c r="O34" s="3">
        <v>189.15</v>
      </c>
      <c r="P34" s="3">
        <v>0.39</v>
      </c>
      <c r="Q34" s="3">
        <v>11.37</v>
      </c>
      <c r="R34" s="3">
        <v>2.57</v>
      </c>
      <c r="S34" s="3">
        <v>0</v>
      </c>
      <c r="T34" s="3">
        <v>101</v>
      </c>
      <c r="U34" s="5">
        <f>Table1[[#This Row],[FC2]]*4.85</f>
        <v>489.84999999999997</v>
      </c>
      <c r="V34" s="6">
        <f>Table1[[#This Row],[EC2]]*9%</f>
        <v>44.086499999999994</v>
      </c>
      <c r="W34" s="3">
        <v>0</v>
      </c>
      <c r="X34" s="3">
        <v>-0.06</v>
      </c>
      <c r="Y34" s="3">
        <v>553</v>
      </c>
      <c r="Z34" s="3">
        <v>594</v>
      </c>
      <c r="AA34" s="3">
        <v>553.41999999999996</v>
      </c>
      <c r="AB34" s="3">
        <v>0</v>
      </c>
    </row>
    <row r="35" spans="1:28" x14ac:dyDescent="0.25">
      <c r="A35" s="3" t="s">
        <v>139</v>
      </c>
      <c r="B35" s="3" t="s">
        <v>140</v>
      </c>
      <c r="C35" s="3" t="s">
        <v>141</v>
      </c>
      <c r="D35" s="3" t="s">
        <v>142</v>
      </c>
      <c r="E35" s="3" t="s">
        <v>57</v>
      </c>
      <c r="F35" s="3" t="s">
        <v>58</v>
      </c>
      <c r="G35" s="3">
        <v>1434</v>
      </c>
      <c r="H35" s="3">
        <v>1386</v>
      </c>
      <c r="I35" s="3">
        <v>1</v>
      </c>
      <c r="J35" s="3">
        <v>0</v>
      </c>
      <c r="K35" s="3">
        <v>48</v>
      </c>
      <c r="L35" s="3">
        <v>0</v>
      </c>
      <c r="M35" s="3">
        <v>553.41999999999996</v>
      </c>
      <c r="N35" s="3">
        <v>350</v>
      </c>
      <c r="O35" s="3">
        <v>232.8</v>
      </c>
      <c r="P35" s="3">
        <v>0.48</v>
      </c>
      <c r="Q35" s="3">
        <v>14</v>
      </c>
      <c r="R35" s="3">
        <v>5.51</v>
      </c>
      <c r="S35" s="3">
        <v>0</v>
      </c>
      <c r="T35" s="3">
        <v>101</v>
      </c>
      <c r="U35" s="5">
        <f>Table1[[#This Row],[FC2]]*4.85</f>
        <v>489.84999999999997</v>
      </c>
      <c r="V35" s="6">
        <f>Table1[[#This Row],[EC2]]*9%</f>
        <v>44.086499999999994</v>
      </c>
      <c r="W35" s="3">
        <v>0</v>
      </c>
      <c r="X35" s="3">
        <v>550.85</v>
      </c>
      <c r="Y35" s="3">
        <v>1154</v>
      </c>
      <c r="Z35" s="3">
        <v>1154</v>
      </c>
      <c r="AA35" s="3">
        <v>-0.36</v>
      </c>
      <c r="AB35" s="3">
        <v>0</v>
      </c>
    </row>
    <row r="36" spans="1:28" x14ac:dyDescent="0.25">
      <c r="A36" s="3" t="s">
        <v>143</v>
      </c>
      <c r="B36" s="3" t="s">
        <v>144</v>
      </c>
      <c r="C36" s="3" t="s">
        <v>145</v>
      </c>
      <c r="D36" s="3" t="s">
        <v>146</v>
      </c>
      <c r="E36" s="3" t="s">
        <v>57</v>
      </c>
      <c r="F36" s="3" t="s">
        <v>58</v>
      </c>
      <c r="G36" s="3">
        <v>1495</v>
      </c>
      <c r="H36" s="3">
        <v>1434</v>
      </c>
      <c r="I36" s="3">
        <v>1</v>
      </c>
      <c r="J36" s="3">
        <v>0</v>
      </c>
      <c r="K36" s="3">
        <v>61</v>
      </c>
      <c r="L36" s="3">
        <v>0</v>
      </c>
      <c r="M36" s="3">
        <v>-0.36</v>
      </c>
      <c r="N36" s="3">
        <v>350</v>
      </c>
      <c r="O36" s="3">
        <v>295.85000000000002</v>
      </c>
      <c r="P36" s="3">
        <v>0</v>
      </c>
      <c r="Q36" s="3">
        <v>17.75</v>
      </c>
      <c r="R36" s="3">
        <v>6.2</v>
      </c>
      <c r="S36" s="3">
        <v>0</v>
      </c>
      <c r="T36" s="3">
        <v>101</v>
      </c>
      <c r="U36" s="5">
        <f>Table1[[#This Row],[FC2]]*4.85</f>
        <v>489.84999999999997</v>
      </c>
      <c r="V36" s="6">
        <f>Table1[[#This Row],[EC2]]*9%</f>
        <v>44.086499999999994</v>
      </c>
      <c r="W36" s="3">
        <v>0</v>
      </c>
      <c r="X36" s="3">
        <v>-0.36</v>
      </c>
      <c r="Y36" s="3">
        <v>669</v>
      </c>
      <c r="Z36" s="3">
        <v>0</v>
      </c>
      <c r="AA36" s="3">
        <v>669.44</v>
      </c>
      <c r="AB36" s="3">
        <v>0</v>
      </c>
    </row>
    <row r="37" spans="1:28" x14ac:dyDescent="0.25">
      <c r="A37" s="3" t="s">
        <v>147</v>
      </c>
      <c r="B37" s="3" t="s">
        <v>148</v>
      </c>
      <c r="C37" s="3" t="s">
        <v>149</v>
      </c>
      <c r="D37" s="3" t="s">
        <v>150</v>
      </c>
      <c r="E37" s="3" t="s">
        <v>57</v>
      </c>
      <c r="F37" s="3" t="s">
        <v>58</v>
      </c>
      <c r="G37" s="3">
        <v>1571</v>
      </c>
      <c r="H37" s="3">
        <v>1495</v>
      </c>
      <c r="I37" s="3">
        <v>1</v>
      </c>
      <c r="J37" s="3">
        <v>0</v>
      </c>
      <c r="K37" s="3">
        <v>76</v>
      </c>
      <c r="L37" s="3">
        <v>0</v>
      </c>
      <c r="M37" s="3">
        <v>669.44</v>
      </c>
      <c r="N37" s="3">
        <v>350</v>
      </c>
      <c r="O37" s="3">
        <v>368.6</v>
      </c>
      <c r="P37" s="3">
        <v>0</v>
      </c>
      <c r="Q37" s="3">
        <v>22.12</v>
      </c>
      <c r="R37" s="3">
        <v>9.73</v>
      </c>
      <c r="S37" s="3">
        <v>0</v>
      </c>
      <c r="T37" s="3">
        <v>101</v>
      </c>
      <c r="U37" s="5">
        <f>Table1[[#This Row],[FC2]]*4.85</f>
        <v>489.84999999999997</v>
      </c>
      <c r="V37" s="6">
        <f>Table1[[#This Row],[EC2]]*9%</f>
        <v>44.086499999999994</v>
      </c>
      <c r="W37" s="3">
        <v>0</v>
      </c>
      <c r="X37" s="3">
        <v>663.24</v>
      </c>
      <c r="Y37" s="3">
        <v>1414</v>
      </c>
      <c r="Z37" s="3">
        <v>745</v>
      </c>
      <c r="AA37" s="3">
        <v>668.69</v>
      </c>
      <c r="AB37" s="3">
        <v>0</v>
      </c>
    </row>
    <row r="38" spans="1:28" x14ac:dyDescent="0.25">
      <c r="A38" s="3" t="s">
        <v>151</v>
      </c>
      <c r="B38" s="3" t="s">
        <v>152</v>
      </c>
      <c r="C38" s="3" t="s">
        <v>153</v>
      </c>
      <c r="D38" s="3" t="s">
        <v>154</v>
      </c>
      <c r="E38" s="3" t="s">
        <v>57</v>
      </c>
      <c r="F38" s="3" t="s">
        <v>58</v>
      </c>
      <c r="G38" s="3">
        <v>1616</v>
      </c>
      <c r="H38" s="3">
        <v>1571</v>
      </c>
      <c r="I38" s="3">
        <v>1</v>
      </c>
      <c r="J38" s="3">
        <v>0</v>
      </c>
      <c r="K38" s="3">
        <v>45</v>
      </c>
      <c r="L38" s="3">
        <v>0</v>
      </c>
      <c r="M38" s="3">
        <v>668.69</v>
      </c>
      <c r="N38" s="3">
        <v>350</v>
      </c>
      <c r="O38" s="3">
        <v>218.25</v>
      </c>
      <c r="P38" s="3">
        <v>0</v>
      </c>
      <c r="Q38" s="3">
        <v>13.1</v>
      </c>
      <c r="R38" s="3">
        <v>6.75</v>
      </c>
      <c r="S38" s="3">
        <v>0</v>
      </c>
      <c r="T38" s="3">
        <v>101</v>
      </c>
      <c r="U38" s="5">
        <f>Table1[[#This Row],[FC2]]*4.85</f>
        <v>489.84999999999997</v>
      </c>
      <c r="V38" s="6">
        <f>Table1[[#This Row],[EC2]]*9%</f>
        <v>44.086499999999994</v>
      </c>
      <c r="W38" s="3">
        <v>0</v>
      </c>
      <c r="X38" s="3">
        <v>-0.31</v>
      </c>
      <c r="Y38" s="3">
        <v>588</v>
      </c>
      <c r="Z38" s="3">
        <v>588</v>
      </c>
      <c r="AA38" s="3">
        <v>-0.21</v>
      </c>
      <c r="AB38" s="3">
        <v>0</v>
      </c>
    </row>
    <row r="39" spans="1:28" x14ac:dyDescent="0.25">
      <c r="A39" s="3" t="s">
        <v>155</v>
      </c>
      <c r="B39" s="3" t="s">
        <v>156</v>
      </c>
      <c r="C39" s="3" t="s">
        <v>157</v>
      </c>
      <c r="D39" s="3" t="s">
        <v>158</v>
      </c>
      <c r="E39" s="3" t="s">
        <v>57</v>
      </c>
      <c r="F39" s="3" t="s">
        <v>58</v>
      </c>
      <c r="G39" s="3">
        <v>1660</v>
      </c>
      <c r="H39" s="3">
        <v>1616</v>
      </c>
      <c r="I39" s="3">
        <v>1</v>
      </c>
      <c r="J39" s="3">
        <v>0</v>
      </c>
      <c r="K39" s="3">
        <v>44</v>
      </c>
      <c r="L39" s="3">
        <v>0</v>
      </c>
      <c r="M39" s="3">
        <v>-0.21</v>
      </c>
      <c r="N39" s="3">
        <v>350</v>
      </c>
      <c r="O39" s="3">
        <v>213.4</v>
      </c>
      <c r="P39" s="3">
        <v>0.88</v>
      </c>
      <c r="Q39" s="3">
        <v>12.86</v>
      </c>
      <c r="R39" s="3">
        <v>1</v>
      </c>
      <c r="S39" s="3">
        <v>0</v>
      </c>
      <c r="T39" s="3">
        <v>101</v>
      </c>
      <c r="U39" s="5">
        <f>Table1[[#This Row],[FC2]]*4.85</f>
        <v>489.84999999999997</v>
      </c>
      <c r="V39" s="6">
        <f>Table1[[#This Row],[EC2]]*9%</f>
        <v>44.086499999999994</v>
      </c>
      <c r="W39" s="3">
        <v>0</v>
      </c>
      <c r="X39" s="3">
        <v>-0.21</v>
      </c>
      <c r="Y39" s="3">
        <v>578</v>
      </c>
      <c r="Z39" s="3">
        <v>578</v>
      </c>
      <c r="AA39" s="3">
        <v>-7.0000000000000007E-2</v>
      </c>
      <c r="AB39" s="3">
        <v>0</v>
      </c>
    </row>
    <row r="40" spans="1:28" x14ac:dyDescent="0.25">
      <c r="A40" s="3" t="s">
        <v>159</v>
      </c>
      <c r="B40" s="3" t="s">
        <v>160</v>
      </c>
      <c r="C40" s="3" t="s">
        <v>161</v>
      </c>
      <c r="D40" s="3" t="s">
        <v>162</v>
      </c>
      <c r="E40" s="3" t="s">
        <v>57</v>
      </c>
      <c r="F40" s="3" t="s">
        <v>58</v>
      </c>
      <c r="G40" s="3">
        <v>1712</v>
      </c>
      <c r="H40" s="3">
        <v>1660</v>
      </c>
      <c r="I40" s="3">
        <v>1</v>
      </c>
      <c r="J40" s="3">
        <v>0</v>
      </c>
      <c r="K40" s="3">
        <v>52</v>
      </c>
      <c r="L40" s="3">
        <v>0</v>
      </c>
      <c r="M40" s="3">
        <v>-7.0000000000000007E-2</v>
      </c>
      <c r="N40" s="3">
        <v>350</v>
      </c>
      <c r="O40" s="3">
        <v>252.2</v>
      </c>
      <c r="P40" s="3">
        <v>1.04</v>
      </c>
      <c r="Q40" s="3">
        <v>15.13</v>
      </c>
      <c r="R40" s="3">
        <v>2.12</v>
      </c>
      <c r="S40" s="3">
        <v>0</v>
      </c>
      <c r="T40" s="3">
        <v>101</v>
      </c>
      <c r="U40" s="5">
        <f>Table1[[#This Row],[FC2]]*4.85</f>
        <v>489.84999999999997</v>
      </c>
      <c r="V40" s="6">
        <f>Table1[[#This Row],[EC2]]*9%</f>
        <v>44.086499999999994</v>
      </c>
      <c r="W40" s="3">
        <v>0</v>
      </c>
      <c r="X40" s="3">
        <v>-7.0000000000000007E-2</v>
      </c>
      <c r="Y40" s="3">
        <v>620</v>
      </c>
      <c r="Z40" s="3">
        <v>620</v>
      </c>
      <c r="AA40" s="3">
        <v>0.42</v>
      </c>
      <c r="AB40" s="3">
        <v>0</v>
      </c>
    </row>
    <row r="41" spans="1:28" x14ac:dyDescent="0.25">
      <c r="A41" s="3" t="s">
        <v>163</v>
      </c>
      <c r="B41" s="3" t="s">
        <v>164</v>
      </c>
      <c r="C41" s="3" t="s">
        <v>165</v>
      </c>
      <c r="D41" s="3" t="s">
        <v>166</v>
      </c>
      <c r="E41" s="3" t="s">
        <v>57</v>
      </c>
      <c r="F41" s="3" t="s">
        <v>58</v>
      </c>
      <c r="G41" s="3">
        <v>1748</v>
      </c>
      <c r="H41" s="3">
        <v>1712</v>
      </c>
      <c r="I41" s="3">
        <v>1</v>
      </c>
      <c r="J41" s="3">
        <v>0</v>
      </c>
      <c r="K41" s="3">
        <v>36</v>
      </c>
      <c r="L41" s="3">
        <v>0</v>
      </c>
      <c r="M41" s="3">
        <v>0.42</v>
      </c>
      <c r="N41" s="3">
        <v>350</v>
      </c>
      <c r="O41" s="3">
        <v>174.6</v>
      </c>
      <c r="P41" s="3">
        <v>0.72</v>
      </c>
      <c r="Q41" s="3">
        <v>10.48</v>
      </c>
      <c r="R41" s="3">
        <v>1.65</v>
      </c>
      <c r="S41" s="3">
        <v>0</v>
      </c>
      <c r="T41" s="3">
        <v>101</v>
      </c>
      <c r="U41" s="5">
        <f>Table1[[#This Row],[FC2]]*4.85</f>
        <v>489.84999999999997</v>
      </c>
      <c r="V41" s="6">
        <f>Table1[[#This Row],[EC2]]*9%</f>
        <v>44.086499999999994</v>
      </c>
      <c r="W41" s="3">
        <v>0</v>
      </c>
      <c r="X41" s="3">
        <v>0.42</v>
      </c>
      <c r="Y41" s="3">
        <v>538</v>
      </c>
      <c r="Z41" s="3">
        <v>538</v>
      </c>
      <c r="AA41" s="3">
        <v>-0.13</v>
      </c>
      <c r="AB41" s="3">
        <v>0</v>
      </c>
    </row>
    <row r="42" spans="1:28" x14ac:dyDescent="0.25">
      <c r="A42" s="3" t="s">
        <v>167</v>
      </c>
      <c r="B42" s="3" t="s">
        <v>168</v>
      </c>
      <c r="C42" s="3" t="s">
        <v>169</v>
      </c>
      <c r="D42" s="3" t="s">
        <v>170</v>
      </c>
      <c r="E42" s="3" t="s">
        <v>57</v>
      </c>
      <c r="F42" s="3" t="s">
        <v>58</v>
      </c>
      <c r="G42" s="3">
        <v>1786</v>
      </c>
      <c r="H42" s="3">
        <v>1748</v>
      </c>
      <c r="I42" s="3">
        <v>1</v>
      </c>
      <c r="J42" s="3">
        <v>0</v>
      </c>
      <c r="K42" s="3">
        <v>38</v>
      </c>
      <c r="L42" s="3">
        <v>0</v>
      </c>
      <c r="M42" s="3">
        <v>-0.13</v>
      </c>
      <c r="N42" s="3">
        <v>350</v>
      </c>
      <c r="O42" s="3">
        <v>184.3</v>
      </c>
      <c r="P42" s="3">
        <v>1.52</v>
      </c>
      <c r="Q42" s="3">
        <v>11.06</v>
      </c>
      <c r="R42" s="3">
        <v>1</v>
      </c>
      <c r="S42" s="3">
        <v>0</v>
      </c>
      <c r="T42" s="3">
        <v>101</v>
      </c>
      <c r="U42" s="5">
        <f>Table1[[#This Row],[FC2]]*4.85</f>
        <v>489.84999999999997</v>
      </c>
      <c r="V42" s="6">
        <f>Table1[[#This Row],[EC2]]*9%</f>
        <v>44.086499999999994</v>
      </c>
      <c r="W42" s="3">
        <v>0</v>
      </c>
      <c r="X42" s="3">
        <v>-0.13</v>
      </c>
      <c r="Y42" s="3">
        <v>548</v>
      </c>
      <c r="Z42" s="3">
        <v>548</v>
      </c>
      <c r="AA42" s="3">
        <v>-0.25</v>
      </c>
      <c r="AB42" s="3">
        <v>0</v>
      </c>
    </row>
    <row r="43" spans="1:28" s="1" customFormat="1" x14ac:dyDescent="0.25">
      <c r="A43" s="3" t="s">
        <v>171</v>
      </c>
      <c r="B43" s="3" t="s">
        <v>172</v>
      </c>
      <c r="C43" s="3" t="s">
        <v>173</v>
      </c>
      <c r="D43" s="3" t="s">
        <v>174</v>
      </c>
      <c r="E43" s="3" t="s">
        <v>57</v>
      </c>
      <c r="F43" s="3" t="s">
        <v>58</v>
      </c>
      <c r="G43" s="3">
        <v>1821</v>
      </c>
      <c r="H43" s="3">
        <v>1786</v>
      </c>
      <c r="I43" s="3">
        <v>1</v>
      </c>
      <c r="J43" s="3">
        <v>0</v>
      </c>
      <c r="K43" s="3">
        <v>35</v>
      </c>
      <c r="L43" s="3">
        <v>0</v>
      </c>
      <c r="M43" s="3">
        <v>-0.25</v>
      </c>
      <c r="N43" s="3">
        <v>400</v>
      </c>
      <c r="O43" s="3">
        <v>126</v>
      </c>
      <c r="P43" s="3">
        <v>1.4</v>
      </c>
      <c r="Q43" s="3">
        <v>7.56</v>
      </c>
      <c r="R43" s="3">
        <v>1</v>
      </c>
      <c r="S43" s="3">
        <v>0</v>
      </c>
      <c r="T43" s="3">
        <v>101</v>
      </c>
      <c r="U43" s="5">
        <f>Table1[[#This Row],[FC2]]*5</f>
        <v>505</v>
      </c>
      <c r="V43" s="6">
        <f>Table1[[#This Row],[EC2]]*9%</f>
        <v>45.449999999999996</v>
      </c>
      <c r="W43" s="3">
        <v>0</v>
      </c>
      <c r="X43" s="3">
        <v>-0.25</v>
      </c>
      <c r="Y43" s="3">
        <v>536</v>
      </c>
      <c r="Z43" s="3">
        <v>536</v>
      </c>
      <c r="AA43" s="3">
        <v>-330.29</v>
      </c>
      <c r="AB43" s="3">
        <v>0</v>
      </c>
    </row>
    <row r="44" spans="1:28" x14ac:dyDescent="0.25">
      <c r="A44" s="3" t="s">
        <v>175</v>
      </c>
      <c r="B44" s="3" t="s">
        <v>176</v>
      </c>
      <c r="C44" s="3" t="s">
        <v>177</v>
      </c>
      <c r="D44" s="3" t="s">
        <v>178</v>
      </c>
      <c r="E44" s="3" t="s">
        <v>57</v>
      </c>
      <c r="F44" s="3" t="s">
        <v>58</v>
      </c>
      <c r="G44" s="3">
        <v>1853</v>
      </c>
      <c r="H44" s="3">
        <v>1821</v>
      </c>
      <c r="I44" s="3">
        <v>1</v>
      </c>
      <c r="J44" s="3">
        <v>0</v>
      </c>
      <c r="K44" s="3">
        <v>32</v>
      </c>
      <c r="L44" s="3">
        <v>0</v>
      </c>
      <c r="M44" s="3">
        <v>-330.29</v>
      </c>
      <c r="N44" s="3">
        <v>400</v>
      </c>
      <c r="O44" s="3">
        <v>160</v>
      </c>
      <c r="P44" s="3">
        <v>1.28</v>
      </c>
      <c r="Q44" s="3">
        <v>9.6</v>
      </c>
      <c r="R44" s="3">
        <v>1</v>
      </c>
      <c r="S44" s="3">
        <v>0</v>
      </c>
      <c r="T44" s="3">
        <v>101</v>
      </c>
      <c r="U44" s="5">
        <f>Table1[[#This Row],[FC2]]*5</f>
        <v>505</v>
      </c>
      <c r="V44" s="6">
        <f>Table1[[#This Row],[EC2]]*9%</f>
        <v>45.449999999999996</v>
      </c>
      <c r="W44" s="3">
        <v>0</v>
      </c>
      <c r="X44" s="3">
        <v>-330.29</v>
      </c>
      <c r="Y44" s="3">
        <v>242</v>
      </c>
      <c r="Z44" s="3">
        <v>240</v>
      </c>
      <c r="AA44" s="3">
        <v>1.59</v>
      </c>
      <c r="AB44" s="3">
        <v>0</v>
      </c>
    </row>
    <row r="45" spans="1:28" x14ac:dyDescent="0.25">
      <c r="A45" s="3" t="s">
        <v>179</v>
      </c>
      <c r="B45" s="3" t="s">
        <v>180</v>
      </c>
      <c r="C45" s="3" t="s">
        <v>181</v>
      </c>
      <c r="D45" s="3" t="s">
        <v>182</v>
      </c>
      <c r="E45" s="3" t="s">
        <v>57</v>
      </c>
      <c r="F45" s="3" t="s">
        <v>58</v>
      </c>
      <c r="G45" s="3">
        <v>1886</v>
      </c>
      <c r="H45" s="3">
        <v>1853</v>
      </c>
      <c r="I45" s="3">
        <v>1</v>
      </c>
      <c r="J45" s="3">
        <v>0</v>
      </c>
      <c r="K45" s="3">
        <v>33</v>
      </c>
      <c r="L45" s="3">
        <v>0</v>
      </c>
      <c r="M45" s="3">
        <v>1.59</v>
      </c>
      <c r="N45" s="3">
        <v>400</v>
      </c>
      <c r="O45" s="3">
        <v>165</v>
      </c>
      <c r="P45" s="3">
        <v>3.96</v>
      </c>
      <c r="Q45" s="3">
        <v>9.9</v>
      </c>
      <c r="R45" s="3">
        <v>1</v>
      </c>
      <c r="S45" s="3">
        <v>0</v>
      </c>
      <c r="T45" s="3">
        <v>101</v>
      </c>
      <c r="U45" s="5">
        <f>Table1[[#This Row],[FC2]]*5</f>
        <v>505</v>
      </c>
      <c r="V45" s="6">
        <f>Table1[[#This Row],[EC2]]*9%</f>
        <v>45.449999999999996</v>
      </c>
      <c r="W45" s="3">
        <v>0</v>
      </c>
      <c r="X45" s="3">
        <v>1.59</v>
      </c>
      <c r="Y45" s="3">
        <v>581</v>
      </c>
      <c r="Z45" s="3">
        <v>581</v>
      </c>
      <c r="AA45" s="3">
        <v>0.45</v>
      </c>
      <c r="AB45" s="3">
        <v>0</v>
      </c>
    </row>
    <row r="46" spans="1:28" x14ac:dyDescent="0.25">
      <c r="A46" s="3" t="s">
        <v>183</v>
      </c>
      <c r="B46" s="3" t="s">
        <v>184</v>
      </c>
      <c r="C46" s="3" t="s">
        <v>185</v>
      </c>
      <c r="D46" s="3" t="s">
        <v>186</v>
      </c>
      <c r="E46" s="3" t="s">
        <v>57</v>
      </c>
      <c r="F46" s="3" t="s">
        <v>58</v>
      </c>
      <c r="G46" s="3">
        <v>1926</v>
      </c>
      <c r="H46" s="3">
        <v>1886</v>
      </c>
      <c r="I46" s="3">
        <v>1</v>
      </c>
      <c r="J46" s="3">
        <v>0</v>
      </c>
      <c r="K46" s="3">
        <v>40</v>
      </c>
      <c r="L46" s="3">
        <v>0</v>
      </c>
      <c r="M46" s="3">
        <v>0.45</v>
      </c>
      <c r="N46" s="3">
        <v>400</v>
      </c>
      <c r="O46" s="3">
        <v>200</v>
      </c>
      <c r="P46" s="3">
        <v>4.8</v>
      </c>
      <c r="Q46" s="3">
        <v>12</v>
      </c>
      <c r="R46" s="3">
        <v>0</v>
      </c>
      <c r="S46" s="3">
        <v>0</v>
      </c>
      <c r="T46" s="3">
        <v>101</v>
      </c>
      <c r="U46" s="5">
        <f>Table1[[#This Row],[FC2]]*5</f>
        <v>505</v>
      </c>
      <c r="V46" s="6">
        <f>Table1[[#This Row],[EC2]]*9%</f>
        <v>45.449999999999996</v>
      </c>
      <c r="W46" s="3">
        <v>0</v>
      </c>
      <c r="X46" s="3">
        <v>0.45</v>
      </c>
      <c r="Y46" s="3">
        <v>617</v>
      </c>
      <c r="Z46" s="3">
        <v>617</v>
      </c>
      <c r="AA46" s="3">
        <v>0.25</v>
      </c>
      <c r="AB46" s="3">
        <v>0</v>
      </c>
    </row>
    <row r="47" spans="1:28" x14ac:dyDescent="0.25">
      <c r="A47" s="3" t="s">
        <v>187</v>
      </c>
      <c r="B47" s="3" t="s">
        <v>188</v>
      </c>
      <c r="C47" s="3" t="s">
        <v>189</v>
      </c>
      <c r="D47" s="3" t="s">
        <v>190</v>
      </c>
      <c r="E47" s="3" t="s">
        <v>57</v>
      </c>
      <c r="F47" s="3" t="s">
        <v>58</v>
      </c>
      <c r="G47" s="3">
        <v>1944</v>
      </c>
      <c r="H47" s="3">
        <v>1926</v>
      </c>
      <c r="I47" s="3">
        <v>1</v>
      </c>
      <c r="J47" s="3">
        <v>0</v>
      </c>
      <c r="K47" s="3">
        <v>18</v>
      </c>
      <c r="L47" s="3">
        <v>0</v>
      </c>
      <c r="M47" s="3">
        <v>0.25</v>
      </c>
      <c r="N47" s="3">
        <v>400</v>
      </c>
      <c r="O47" s="3">
        <v>90</v>
      </c>
      <c r="P47" s="3">
        <v>2.16</v>
      </c>
      <c r="Q47" s="3">
        <v>5.4</v>
      </c>
      <c r="R47" s="3">
        <v>0</v>
      </c>
      <c r="S47" s="3">
        <v>0</v>
      </c>
      <c r="T47" s="3">
        <v>101</v>
      </c>
      <c r="U47" s="5">
        <f>Table1[[#This Row],[FC2]]*5</f>
        <v>505</v>
      </c>
      <c r="V47" s="6">
        <f>Table1[[#This Row],[EC2]]*9%</f>
        <v>45.449999999999996</v>
      </c>
      <c r="W47" s="3">
        <v>0</v>
      </c>
      <c r="X47" s="3">
        <v>0.25</v>
      </c>
      <c r="Y47" s="3">
        <v>498</v>
      </c>
      <c r="Z47" s="3">
        <v>603</v>
      </c>
      <c r="AA47" s="3">
        <v>-105.19</v>
      </c>
      <c r="AB47" s="3">
        <v>0</v>
      </c>
    </row>
    <row r="48" spans="1:28" x14ac:dyDescent="0.25">
      <c r="A48" s="3" t="s">
        <v>191</v>
      </c>
      <c r="B48" s="3" t="s">
        <v>192</v>
      </c>
      <c r="C48" s="3" t="s">
        <v>193</v>
      </c>
      <c r="D48" s="3" t="s">
        <v>194</v>
      </c>
      <c r="E48" s="3" t="s">
        <v>57</v>
      </c>
      <c r="F48" s="3" t="s">
        <v>58</v>
      </c>
      <c r="G48" s="3">
        <v>1981</v>
      </c>
      <c r="H48" s="3">
        <v>1944</v>
      </c>
      <c r="I48" s="3">
        <v>1</v>
      </c>
      <c r="J48" s="3">
        <v>0</v>
      </c>
      <c r="K48" s="3">
        <v>37</v>
      </c>
      <c r="L48" s="3">
        <v>0</v>
      </c>
      <c r="M48" s="3">
        <v>-105.19</v>
      </c>
      <c r="N48" s="3">
        <v>400</v>
      </c>
      <c r="O48" s="3">
        <v>185</v>
      </c>
      <c r="P48" s="3">
        <v>4.4400000000000004</v>
      </c>
      <c r="Q48" s="3">
        <v>11.1</v>
      </c>
      <c r="R48" s="3">
        <v>0</v>
      </c>
      <c r="S48" s="3">
        <v>0</v>
      </c>
      <c r="T48" s="3">
        <v>101</v>
      </c>
      <c r="U48" s="5">
        <f>Table1[[#This Row],[FC2]]*5</f>
        <v>505</v>
      </c>
      <c r="V48" s="6">
        <f>Table1[[#This Row],[EC2]]*9%</f>
        <v>45.449999999999996</v>
      </c>
      <c r="W48" s="3">
        <v>0</v>
      </c>
      <c r="X48" s="3">
        <v>-105.19</v>
      </c>
      <c r="Y48" s="3">
        <v>495</v>
      </c>
      <c r="Z48" s="3">
        <v>395</v>
      </c>
      <c r="AA48" s="3">
        <v>100.35</v>
      </c>
      <c r="AB48" s="3">
        <v>0</v>
      </c>
    </row>
    <row r="49" spans="1:28" x14ac:dyDescent="0.25">
      <c r="A49" s="3" t="s">
        <v>195</v>
      </c>
      <c r="B49" s="3" t="s">
        <v>196</v>
      </c>
      <c r="C49" s="3" t="s">
        <v>197</v>
      </c>
      <c r="D49" s="3" t="s">
        <v>198</v>
      </c>
      <c r="E49" s="3" t="s">
        <v>57</v>
      </c>
      <c r="F49" s="3" t="s">
        <v>58</v>
      </c>
      <c r="G49" s="3">
        <v>2019</v>
      </c>
      <c r="H49" s="3">
        <v>1981</v>
      </c>
      <c r="I49" s="3">
        <v>1</v>
      </c>
      <c r="J49" s="3">
        <v>0</v>
      </c>
      <c r="K49" s="3">
        <v>38</v>
      </c>
      <c r="L49" s="3">
        <v>0</v>
      </c>
      <c r="M49" s="3">
        <v>100.35</v>
      </c>
      <c r="N49" s="3">
        <v>400</v>
      </c>
      <c r="O49" s="3">
        <v>190</v>
      </c>
      <c r="P49" s="3">
        <v>4.5599999999999996</v>
      </c>
      <c r="Q49" s="3">
        <v>11.4</v>
      </c>
      <c r="R49" s="3">
        <v>1.92</v>
      </c>
      <c r="S49" s="3">
        <v>0</v>
      </c>
      <c r="T49" s="3">
        <v>101</v>
      </c>
      <c r="U49" s="5">
        <f>Table1[[#This Row],[FC2]]*5</f>
        <v>505</v>
      </c>
      <c r="V49" s="6">
        <f>Table1[[#This Row],[EC2]]*9%</f>
        <v>45.449999999999996</v>
      </c>
      <c r="W49" s="3">
        <v>0</v>
      </c>
      <c r="X49" s="3">
        <v>100.35</v>
      </c>
      <c r="Y49" s="3">
        <v>708</v>
      </c>
      <c r="Z49" s="3">
        <v>708</v>
      </c>
      <c r="AA49" s="3">
        <v>0.23</v>
      </c>
      <c r="AB49" s="3">
        <v>0</v>
      </c>
    </row>
    <row r="50" spans="1:28" x14ac:dyDescent="0.25">
      <c r="A50" s="3" t="s">
        <v>199</v>
      </c>
      <c r="B50" s="3" t="s">
        <v>200</v>
      </c>
      <c r="C50" s="3" t="s">
        <v>201</v>
      </c>
      <c r="D50" s="3" t="s">
        <v>202</v>
      </c>
      <c r="E50" s="3" t="s">
        <v>57</v>
      </c>
      <c r="F50" s="3" t="s">
        <v>58</v>
      </c>
      <c r="G50" s="3">
        <v>2067</v>
      </c>
      <c r="H50" s="3">
        <v>2019</v>
      </c>
      <c r="I50" s="3">
        <v>1</v>
      </c>
      <c r="J50" s="3">
        <v>0</v>
      </c>
      <c r="K50" s="3">
        <v>48</v>
      </c>
      <c r="L50" s="3">
        <v>0</v>
      </c>
      <c r="M50" s="3">
        <v>0.23</v>
      </c>
      <c r="N50" s="3">
        <v>400</v>
      </c>
      <c r="O50" s="3">
        <v>240</v>
      </c>
      <c r="P50" s="3">
        <v>5.76</v>
      </c>
      <c r="Q50" s="3">
        <v>14.4</v>
      </c>
      <c r="R50" s="3">
        <v>0</v>
      </c>
      <c r="S50" s="3">
        <v>0</v>
      </c>
      <c r="T50" s="3">
        <v>101</v>
      </c>
      <c r="U50" s="5">
        <f>Table1[[#This Row],[FC2]]*5</f>
        <v>505</v>
      </c>
      <c r="V50" s="6">
        <f>Table1[[#This Row],[EC2]]*9%</f>
        <v>45.449999999999996</v>
      </c>
      <c r="W50" s="3">
        <v>0</v>
      </c>
      <c r="X50" s="3">
        <v>0.23</v>
      </c>
      <c r="Y50" s="3">
        <v>660</v>
      </c>
      <c r="Z50" s="3">
        <v>660</v>
      </c>
      <c r="AA50" s="3">
        <v>0.39</v>
      </c>
      <c r="AB50" s="3">
        <v>0</v>
      </c>
    </row>
    <row r="51" spans="1:28" x14ac:dyDescent="0.25">
      <c r="A51" s="3" t="s">
        <v>203</v>
      </c>
      <c r="B51" s="3" t="s">
        <v>204</v>
      </c>
      <c r="C51" s="3" t="s">
        <v>205</v>
      </c>
      <c r="D51" s="3" t="s">
        <v>206</v>
      </c>
      <c r="E51" s="3" t="s">
        <v>57</v>
      </c>
      <c r="F51" s="3" t="s">
        <v>58</v>
      </c>
      <c r="G51" s="3">
        <v>2108</v>
      </c>
      <c r="H51" s="3">
        <v>2067</v>
      </c>
      <c r="I51" s="3">
        <v>1</v>
      </c>
      <c r="J51" s="3">
        <v>0</v>
      </c>
      <c r="K51" s="3">
        <v>41</v>
      </c>
      <c r="L51" s="3">
        <v>0</v>
      </c>
      <c r="M51" s="3">
        <v>0.39</v>
      </c>
      <c r="N51" s="3">
        <v>400</v>
      </c>
      <c r="O51" s="3">
        <v>205</v>
      </c>
      <c r="P51" s="3">
        <v>4.92</v>
      </c>
      <c r="Q51" s="3">
        <v>12.3</v>
      </c>
      <c r="R51" s="3">
        <v>2.2000000000000002</v>
      </c>
      <c r="S51" s="3">
        <v>0</v>
      </c>
      <c r="T51" s="3">
        <v>101</v>
      </c>
      <c r="U51" s="5">
        <f>Table1[[#This Row],[FC2]]*5</f>
        <v>505</v>
      </c>
      <c r="V51" s="6">
        <f>Table1[[#This Row],[EC2]]*9%</f>
        <v>45.449999999999996</v>
      </c>
      <c r="W51" s="3">
        <v>0</v>
      </c>
      <c r="X51" s="3">
        <v>0.39</v>
      </c>
      <c r="Y51" s="3">
        <v>625</v>
      </c>
      <c r="Z51" s="3">
        <v>625</v>
      </c>
      <c r="AA51" s="3">
        <v>-0.19</v>
      </c>
      <c r="AB51" s="3">
        <v>0</v>
      </c>
    </row>
    <row r="52" spans="1:28" x14ac:dyDescent="0.25">
      <c r="A52" s="3" t="s">
        <v>207</v>
      </c>
      <c r="B52" s="3" t="s">
        <v>208</v>
      </c>
      <c r="C52" s="3" t="s">
        <v>209</v>
      </c>
      <c r="D52" s="3" t="s">
        <v>210</v>
      </c>
      <c r="E52" s="3" t="s">
        <v>57</v>
      </c>
      <c r="F52" s="3" t="s">
        <v>58</v>
      </c>
      <c r="G52" s="3">
        <v>2169</v>
      </c>
      <c r="H52" s="3">
        <v>2108</v>
      </c>
      <c r="I52" s="3">
        <v>1</v>
      </c>
      <c r="J52" s="3">
        <v>0</v>
      </c>
      <c r="K52" s="3">
        <v>61</v>
      </c>
      <c r="L52" s="3">
        <v>0</v>
      </c>
      <c r="M52" s="3">
        <v>-0.19</v>
      </c>
      <c r="N52" s="3">
        <v>400</v>
      </c>
      <c r="O52" s="3">
        <v>305</v>
      </c>
      <c r="P52" s="3">
        <v>7.32</v>
      </c>
      <c r="Q52" s="3">
        <v>18.3</v>
      </c>
      <c r="R52" s="3">
        <v>1</v>
      </c>
      <c r="S52" s="3">
        <v>0</v>
      </c>
      <c r="T52" s="3">
        <v>101</v>
      </c>
      <c r="U52" s="5">
        <f>Table1[[#This Row],[FC2]]*5</f>
        <v>505</v>
      </c>
      <c r="V52" s="6">
        <f>Table1[[#This Row],[EC2]]*9%</f>
        <v>45.449999999999996</v>
      </c>
      <c r="W52" s="3">
        <v>0</v>
      </c>
      <c r="X52" s="3">
        <v>-0.19</v>
      </c>
      <c r="Y52" s="3">
        <v>731</v>
      </c>
      <c r="Z52" s="3">
        <v>731</v>
      </c>
      <c r="AA52" s="3">
        <v>0.43</v>
      </c>
      <c r="AB52" s="3">
        <v>0</v>
      </c>
    </row>
    <row r="53" spans="1:28" x14ac:dyDescent="0.25">
      <c r="A53" s="3" t="s">
        <v>211</v>
      </c>
      <c r="B53" s="3" t="s">
        <v>212</v>
      </c>
      <c r="C53" s="3" t="s">
        <v>213</v>
      </c>
      <c r="D53" s="3" t="s">
        <v>214</v>
      </c>
      <c r="E53" s="3" t="s">
        <v>57</v>
      </c>
      <c r="F53" s="3" t="s">
        <v>58</v>
      </c>
      <c r="G53" s="3">
        <v>2222</v>
      </c>
      <c r="H53" s="3">
        <v>2169</v>
      </c>
      <c r="I53" s="3">
        <v>1</v>
      </c>
      <c r="J53" s="3">
        <v>0</v>
      </c>
      <c r="K53" s="3">
        <v>53</v>
      </c>
      <c r="L53" s="3">
        <v>0</v>
      </c>
      <c r="M53" s="3">
        <v>0.43</v>
      </c>
      <c r="N53" s="3">
        <v>400</v>
      </c>
      <c r="O53" s="3">
        <v>265</v>
      </c>
      <c r="P53" s="3">
        <v>6.36</v>
      </c>
      <c r="Q53" s="3">
        <v>15.9</v>
      </c>
      <c r="R53" s="3">
        <v>0</v>
      </c>
      <c r="S53" s="3">
        <v>0</v>
      </c>
      <c r="T53" s="3">
        <v>101</v>
      </c>
      <c r="U53" s="5">
        <f>Table1[[#This Row],[FC2]]*5</f>
        <v>505</v>
      </c>
      <c r="V53" s="6">
        <f>Table1[[#This Row],[EC2]]*9%</f>
        <v>45.449999999999996</v>
      </c>
      <c r="W53" s="3">
        <v>0</v>
      </c>
      <c r="X53" s="3">
        <v>0.43</v>
      </c>
      <c r="Y53" s="3">
        <v>688</v>
      </c>
      <c r="Z53" s="3">
        <v>688</v>
      </c>
      <c r="AA53" s="3">
        <v>-0.31</v>
      </c>
      <c r="AB53" s="3">
        <v>0</v>
      </c>
    </row>
    <row r="54" spans="1:28" x14ac:dyDescent="0.25">
      <c r="A54" s="3" t="s">
        <v>215</v>
      </c>
      <c r="B54" s="3" t="s">
        <v>216</v>
      </c>
      <c r="C54" s="3" t="s">
        <v>217</v>
      </c>
      <c r="D54" s="3" t="s">
        <v>218</v>
      </c>
      <c r="E54" s="3" t="s">
        <v>57</v>
      </c>
      <c r="F54" s="3" t="s">
        <v>58</v>
      </c>
      <c r="G54" s="3">
        <v>2300</v>
      </c>
      <c r="H54" s="3">
        <v>2222</v>
      </c>
      <c r="I54" s="3">
        <v>1</v>
      </c>
      <c r="J54" s="3">
        <v>0</v>
      </c>
      <c r="K54" s="3">
        <v>78</v>
      </c>
      <c r="L54" s="3">
        <v>0</v>
      </c>
      <c r="M54" s="3">
        <v>-0.31</v>
      </c>
      <c r="N54" s="3">
        <v>400</v>
      </c>
      <c r="O54" s="3">
        <v>390</v>
      </c>
      <c r="P54" s="3">
        <v>0</v>
      </c>
      <c r="Q54" s="3">
        <v>23.4</v>
      </c>
      <c r="R54" s="3">
        <v>2.52</v>
      </c>
      <c r="S54" s="3">
        <v>0</v>
      </c>
      <c r="T54" s="3">
        <v>101</v>
      </c>
      <c r="U54" s="5">
        <f>Table1[[#This Row],[FC2]]*5</f>
        <v>505</v>
      </c>
      <c r="V54" s="6">
        <f>Table1[[#This Row],[EC2]]*9%</f>
        <v>45.449999999999996</v>
      </c>
      <c r="W54" s="3">
        <v>0</v>
      </c>
      <c r="X54" s="3">
        <v>-0.31</v>
      </c>
      <c r="Y54" s="3">
        <v>816</v>
      </c>
      <c r="Z54" s="3">
        <v>816</v>
      </c>
      <c r="AA54" s="3">
        <v>-0.39</v>
      </c>
      <c r="AB54" s="3">
        <v>0</v>
      </c>
    </row>
    <row r="55" spans="1:28" x14ac:dyDescent="0.25">
      <c r="A55" s="3" t="s">
        <v>219</v>
      </c>
      <c r="B55" s="3" t="s">
        <v>220</v>
      </c>
      <c r="C55" s="3" t="s">
        <v>221</v>
      </c>
      <c r="D55" s="3" t="s">
        <v>222</v>
      </c>
      <c r="E55" s="3" t="s">
        <v>57</v>
      </c>
      <c r="F55" s="3" t="s">
        <v>58</v>
      </c>
      <c r="G55" s="3">
        <v>2362</v>
      </c>
      <c r="H55" s="3">
        <v>2300</v>
      </c>
      <c r="I55" s="3">
        <v>1</v>
      </c>
      <c r="J55" s="3">
        <v>0</v>
      </c>
      <c r="K55" s="3">
        <v>62</v>
      </c>
      <c r="L55" s="3">
        <v>0</v>
      </c>
      <c r="M55" s="3">
        <v>-0.39</v>
      </c>
      <c r="N55" s="3">
        <v>400</v>
      </c>
      <c r="O55" s="3">
        <v>310</v>
      </c>
      <c r="P55" s="3">
        <v>0</v>
      </c>
      <c r="Q55" s="3">
        <v>18.600000000000001</v>
      </c>
      <c r="R55" s="3">
        <v>0</v>
      </c>
      <c r="S55" s="3">
        <v>0</v>
      </c>
      <c r="T55" s="3">
        <v>101</v>
      </c>
      <c r="U55" s="5">
        <f>Table1[[#This Row],[FC2]]*5</f>
        <v>505</v>
      </c>
      <c r="V55" s="6">
        <f>Table1[[#This Row],[EC2]]*9%</f>
        <v>45.449999999999996</v>
      </c>
      <c r="W55" s="3">
        <v>0</v>
      </c>
      <c r="X55" s="3">
        <v>-0.39</v>
      </c>
      <c r="Y55" s="3">
        <v>728</v>
      </c>
      <c r="Z55" s="3">
        <v>728</v>
      </c>
      <c r="AA55" s="3">
        <v>-287.79000000000002</v>
      </c>
      <c r="AB55" s="3">
        <v>0</v>
      </c>
    </row>
    <row r="56" spans="1:28" s="1" customFormat="1" x14ac:dyDescent="0.25">
      <c r="A56" s="3" t="s">
        <v>223</v>
      </c>
      <c r="B56" s="3" t="s">
        <v>224</v>
      </c>
      <c r="C56" s="3" t="s">
        <v>225</v>
      </c>
      <c r="D56" s="3" t="s">
        <v>226</v>
      </c>
      <c r="E56" s="3" t="s">
        <v>57</v>
      </c>
      <c r="F56" s="3" t="s">
        <v>58</v>
      </c>
      <c r="G56" s="3">
        <v>2434</v>
      </c>
      <c r="H56" s="3">
        <v>2362</v>
      </c>
      <c r="I56" s="3">
        <v>1</v>
      </c>
      <c r="J56" s="3">
        <v>0</v>
      </c>
      <c r="K56" s="3">
        <v>72</v>
      </c>
      <c r="L56" s="3">
        <v>0</v>
      </c>
      <c r="M56" s="3">
        <v>-287.79000000000002</v>
      </c>
      <c r="N56" s="3">
        <v>450</v>
      </c>
      <c r="O56" s="3">
        <v>374.4</v>
      </c>
      <c r="P56" s="3">
        <v>0</v>
      </c>
      <c r="Q56" s="3">
        <v>22.46</v>
      </c>
      <c r="R56" s="3">
        <v>2.67</v>
      </c>
      <c r="S56" s="3">
        <v>0</v>
      </c>
      <c r="T56" s="3">
        <v>101</v>
      </c>
      <c r="U56" s="5">
        <f>Table1[[#This Row],[FC2]]*5.2</f>
        <v>525.20000000000005</v>
      </c>
      <c r="V56" s="6">
        <f>Table1[[#This Row],[EC2]]*9%</f>
        <v>47.268000000000001</v>
      </c>
      <c r="W56" s="3">
        <v>0</v>
      </c>
      <c r="X56" s="3">
        <v>-287.79000000000002</v>
      </c>
      <c r="Y56" s="3">
        <v>625</v>
      </c>
      <c r="Z56" s="3">
        <v>625</v>
      </c>
      <c r="AA56" s="3">
        <v>-0.12</v>
      </c>
      <c r="AB56" s="3">
        <v>0</v>
      </c>
    </row>
    <row r="57" spans="1:28" x14ac:dyDescent="0.25">
      <c r="A57" s="3" t="s">
        <v>227</v>
      </c>
      <c r="B57" s="3" t="s">
        <v>228</v>
      </c>
      <c r="C57" s="3" t="s">
        <v>229</v>
      </c>
      <c r="D57" s="3" t="s">
        <v>230</v>
      </c>
      <c r="E57" s="3" t="s">
        <v>57</v>
      </c>
      <c r="F57" s="3" t="s">
        <v>58</v>
      </c>
      <c r="G57" s="3">
        <v>2467</v>
      </c>
      <c r="H57" s="3">
        <v>2434</v>
      </c>
      <c r="I57" s="3">
        <v>1</v>
      </c>
      <c r="J57" s="3">
        <v>0</v>
      </c>
      <c r="K57" s="3">
        <v>33</v>
      </c>
      <c r="L57" s="3">
        <v>0</v>
      </c>
      <c r="M57" s="3">
        <v>-0.12</v>
      </c>
      <c r="N57" s="3">
        <v>450</v>
      </c>
      <c r="O57" s="3">
        <v>171.6</v>
      </c>
      <c r="P57" s="3">
        <v>0</v>
      </c>
      <c r="Q57" s="3">
        <v>10.3</v>
      </c>
      <c r="R57" s="3">
        <v>1</v>
      </c>
      <c r="S57" s="3">
        <v>0</v>
      </c>
      <c r="T57" s="3">
        <v>101</v>
      </c>
      <c r="U57" s="5">
        <f>Table1[[#This Row],[FC2]]*5.2</f>
        <v>525.20000000000005</v>
      </c>
      <c r="V57" s="6">
        <f>Table1[[#This Row],[EC2]]*9%</f>
        <v>47.268000000000001</v>
      </c>
      <c r="W57" s="3">
        <v>0</v>
      </c>
      <c r="X57" s="3">
        <v>-0.12</v>
      </c>
      <c r="Y57" s="3">
        <v>633</v>
      </c>
      <c r="Z57" s="3">
        <v>633</v>
      </c>
      <c r="AA57" s="3">
        <v>-0.22</v>
      </c>
      <c r="AB57" s="3">
        <v>0</v>
      </c>
    </row>
    <row r="58" spans="1:28" x14ac:dyDescent="0.25">
      <c r="A58" s="3" t="s">
        <v>231</v>
      </c>
      <c r="B58" s="3" t="s">
        <v>232</v>
      </c>
      <c r="C58" s="3" t="s">
        <v>233</v>
      </c>
      <c r="D58" s="3" t="s">
        <v>234</v>
      </c>
      <c r="E58" s="3" t="s">
        <v>57</v>
      </c>
      <c r="F58" s="3" t="s">
        <v>58</v>
      </c>
      <c r="G58" s="3">
        <v>2494</v>
      </c>
      <c r="H58" s="3">
        <v>2467</v>
      </c>
      <c r="I58" s="3">
        <v>1</v>
      </c>
      <c r="J58" s="3">
        <v>0</v>
      </c>
      <c r="K58" s="3">
        <v>27</v>
      </c>
      <c r="L58" s="3">
        <v>0</v>
      </c>
      <c r="M58" s="3">
        <v>-0.22</v>
      </c>
      <c r="N58" s="3">
        <v>450</v>
      </c>
      <c r="O58" s="3">
        <v>140.4</v>
      </c>
      <c r="P58" s="3">
        <v>0</v>
      </c>
      <c r="Q58" s="3">
        <v>12.64</v>
      </c>
      <c r="R58" s="3">
        <v>0</v>
      </c>
      <c r="S58" s="3">
        <v>0</v>
      </c>
      <c r="T58" s="3">
        <v>101</v>
      </c>
      <c r="U58" s="5">
        <f>Table1[[#This Row],[FC2]]*5.2</f>
        <v>525.20000000000005</v>
      </c>
      <c r="V58" s="6">
        <f>Table1[[#This Row],[EC2]]*9%</f>
        <v>47.268000000000001</v>
      </c>
      <c r="W58" s="3">
        <v>0</v>
      </c>
      <c r="X58" s="3">
        <v>-0.22</v>
      </c>
      <c r="Y58" s="3">
        <v>603</v>
      </c>
      <c r="Z58" s="3">
        <v>603</v>
      </c>
      <c r="AA58" s="3">
        <v>-0.18</v>
      </c>
      <c r="AB58" s="3">
        <v>0</v>
      </c>
    </row>
    <row r="59" spans="1:28" x14ac:dyDescent="0.25">
      <c r="A59" s="3" t="s">
        <v>235</v>
      </c>
      <c r="B59" s="3" t="s">
        <v>236</v>
      </c>
      <c r="C59" s="3" t="s">
        <v>237</v>
      </c>
      <c r="D59" s="3" t="s">
        <v>238</v>
      </c>
      <c r="E59" s="3" t="s">
        <v>57</v>
      </c>
      <c r="F59" s="3" t="s">
        <v>58</v>
      </c>
      <c r="G59" s="3">
        <v>2532</v>
      </c>
      <c r="H59" s="3">
        <v>2494</v>
      </c>
      <c r="I59" s="3">
        <v>1</v>
      </c>
      <c r="J59" s="3">
        <v>0</v>
      </c>
      <c r="K59" s="3">
        <v>38</v>
      </c>
      <c r="L59" s="3">
        <v>0</v>
      </c>
      <c r="M59" s="3">
        <v>-0.18</v>
      </c>
      <c r="N59" s="3">
        <v>450</v>
      </c>
      <c r="O59" s="3">
        <v>197.6</v>
      </c>
      <c r="P59" s="3">
        <v>0</v>
      </c>
      <c r="Q59" s="3">
        <v>17.78</v>
      </c>
      <c r="R59" s="3">
        <v>1</v>
      </c>
      <c r="S59" s="3">
        <v>0</v>
      </c>
      <c r="T59" s="3">
        <v>101</v>
      </c>
      <c r="U59" s="5">
        <f>Table1[[#This Row],[FC2]]*5.2</f>
        <v>525.20000000000005</v>
      </c>
      <c r="V59" s="6">
        <f>Table1[[#This Row],[EC2]]*9%</f>
        <v>47.268000000000001</v>
      </c>
      <c r="W59" s="3">
        <v>0</v>
      </c>
      <c r="X59" s="3">
        <v>-0.18</v>
      </c>
      <c r="Y59" s="3">
        <v>666</v>
      </c>
      <c r="Z59" s="3">
        <v>666</v>
      </c>
      <c r="AA59" s="3">
        <v>0.2</v>
      </c>
      <c r="AB59" s="3">
        <v>0</v>
      </c>
    </row>
    <row r="60" spans="1:28" x14ac:dyDescent="0.25">
      <c r="A60" s="3" t="s">
        <v>239</v>
      </c>
      <c r="B60" s="3" t="s">
        <v>240</v>
      </c>
      <c r="C60" s="3" t="s">
        <v>241</v>
      </c>
      <c r="D60" s="3" t="s">
        <v>242</v>
      </c>
      <c r="E60" s="3" t="s">
        <v>57</v>
      </c>
      <c r="F60" s="3" t="s">
        <v>58</v>
      </c>
      <c r="G60" s="3">
        <v>2583</v>
      </c>
      <c r="H60" s="3">
        <v>2532</v>
      </c>
      <c r="I60" s="3">
        <v>1</v>
      </c>
      <c r="J60" s="3">
        <v>0</v>
      </c>
      <c r="K60" s="3">
        <v>51</v>
      </c>
      <c r="L60" s="3">
        <v>0</v>
      </c>
      <c r="M60" s="3">
        <v>0.2</v>
      </c>
      <c r="N60" s="3">
        <v>450</v>
      </c>
      <c r="O60" s="3">
        <v>265.2</v>
      </c>
      <c r="P60" s="3">
        <v>2.5499999999999998</v>
      </c>
      <c r="Q60" s="3">
        <v>23.87</v>
      </c>
      <c r="R60" s="3">
        <v>0</v>
      </c>
      <c r="S60" s="3">
        <v>0</v>
      </c>
      <c r="T60" s="3">
        <v>101</v>
      </c>
      <c r="U60" s="5">
        <f>Table1[[#This Row],[FC2]]*5.2</f>
        <v>525.20000000000005</v>
      </c>
      <c r="V60" s="6">
        <f>Table1[[#This Row],[EC2]]*9%</f>
        <v>47.268000000000001</v>
      </c>
      <c r="W60" s="3">
        <v>0</v>
      </c>
      <c r="X60" s="3">
        <v>0.2</v>
      </c>
      <c r="Y60" s="3">
        <v>742</v>
      </c>
      <c r="Z60" s="3">
        <v>742</v>
      </c>
      <c r="AA60" s="3">
        <v>-0.18</v>
      </c>
      <c r="AB60" s="3">
        <v>0</v>
      </c>
    </row>
    <row r="61" spans="1:28" x14ac:dyDescent="0.25">
      <c r="A61" s="3" t="s">
        <v>243</v>
      </c>
      <c r="B61" s="3" t="s">
        <v>244</v>
      </c>
      <c r="C61" s="3" t="s">
        <v>245</v>
      </c>
      <c r="D61" s="3" t="s">
        <v>246</v>
      </c>
      <c r="E61" s="3" t="s">
        <v>57</v>
      </c>
      <c r="F61" s="3" t="s">
        <v>58</v>
      </c>
      <c r="G61" s="3">
        <v>2619</v>
      </c>
      <c r="H61" s="3">
        <v>2583</v>
      </c>
      <c r="I61" s="3">
        <v>1</v>
      </c>
      <c r="J61" s="3">
        <v>0</v>
      </c>
      <c r="K61" s="3">
        <v>36</v>
      </c>
      <c r="L61" s="3">
        <v>0</v>
      </c>
      <c r="M61" s="3">
        <v>-0.18</v>
      </c>
      <c r="N61" s="3">
        <v>450</v>
      </c>
      <c r="O61" s="3">
        <v>187.2</v>
      </c>
      <c r="P61" s="3">
        <v>1.8</v>
      </c>
      <c r="Q61" s="3">
        <v>16.850000000000001</v>
      </c>
      <c r="R61" s="3">
        <v>1</v>
      </c>
      <c r="S61" s="3">
        <v>0</v>
      </c>
      <c r="T61" s="3">
        <v>101</v>
      </c>
      <c r="U61" s="5">
        <f>Table1[[#This Row],[FC2]]*5.2</f>
        <v>525.20000000000005</v>
      </c>
      <c r="V61" s="6">
        <f>Table1[[#This Row],[EC2]]*9%</f>
        <v>47.268000000000001</v>
      </c>
      <c r="W61" s="3">
        <v>0</v>
      </c>
      <c r="X61" s="3">
        <v>-0.18</v>
      </c>
      <c r="Y61" s="3">
        <v>657</v>
      </c>
      <c r="Z61" s="3">
        <v>657</v>
      </c>
      <c r="AA61" s="3">
        <v>-0.33</v>
      </c>
      <c r="AB61" s="3">
        <v>0</v>
      </c>
    </row>
    <row r="62" spans="1:28" x14ac:dyDescent="0.25">
      <c r="A62" s="3" t="s">
        <v>247</v>
      </c>
      <c r="B62" s="3" t="s">
        <v>248</v>
      </c>
      <c r="C62" s="3" t="s">
        <v>249</v>
      </c>
      <c r="D62" s="3" t="s">
        <v>250</v>
      </c>
      <c r="E62" s="3" t="s">
        <v>57</v>
      </c>
      <c r="F62" s="3" t="s">
        <v>58</v>
      </c>
      <c r="G62" s="3">
        <v>2656</v>
      </c>
      <c r="H62" s="3">
        <v>2619</v>
      </c>
      <c r="I62" s="3">
        <v>1</v>
      </c>
      <c r="J62" s="3">
        <v>0</v>
      </c>
      <c r="K62" s="3">
        <v>37</v>
      </c>
      <c r="L62" s="3">
        <v>0</v>
      </c>
      <c r="M62" s="3">
        <v>-0.33</v>
      </c>
      <c r="N62" s="3">
        <v>450</v>
      </c>
      <c r="O62" s="3">
        <v>192.4</v>
      </c>
      <c r="P62" s="3">
        <v>1.85</v>
      </c>
      <c r="Q62" s="3">
        <v>17.32</v>
      </c>
      <c r="R62" s="3">
        <v>0</v>
      </c>
      <c r="S62" s="3">
        <v>0</v>
      </c>
      <c r="T62" s="3">
        <v>101</v>
      </c>
      <c r="U62" s="5">
        <f>Table1[[#This Row],[FC2]]*5.2</f>
        <v>525.20000000000005</v>
      </c>
      <c r="V62" s="6">
        <f>Table1[[#This Row],[EC2]]*9%</f>
        <v>47.268000000000001</v>
      </c>
      <c r="W62" s="3">
        <v>0</v>
      </c>
      <c r="X62" s="3">
        <v>-0.33</v>
      </c>
      <c r="Y62" s="3">
        <v>661</v>
      </c>
      <c r="Z62" s="3">
        <v>661</v>
      </c>
      <c r="AA62" s="3">
        <v>0.24</v>
      </c>
      <c r="AB62" s="3">
        <v>0</v>
      </c>
    </row>
    <row r="63" spans="1:28" x14ac:dyDescent="0.25">
      <c r="A63" s="3" t="s">
        <v>251</v>
      </c>
      <c r="B63" s="3" t="s">
        <v>252</v>
      </c>
      <c r="C63" s="3" t="s">
        <v>253</v>
      </c>
      <c r="D63" s="3" t="s">
        <v>254</v>
      </c>
      <c r="E63" s="3" t="s">
        <v>57</v>
      </c>
      <c r="F63" s="3" t="s">
        <v>58</v>
      </c>
      <c r="G63" s="3">
        <v>2700</v>
      </c>
      <c r="H63" s="3">
        <v>2656</v>
      </c>
      <c r="I63" s="3">
        <v>1</v>
      </c>
      <c r="J63" s="3">
        <v>0</v>
      </c>
      <c r="K63" s="3">
        <v>44</v>
      </c>
      <c r="L63" s="3">
        <v>0</v>
      </c>
      <c r="M63" s="3">
        <v>0.24</v>
      </c>
      <c r="N63" s="3">
        <v>450</v>
      </c>
      <c r="O63" s="3">
        <v>228.8</v>
      </c>
      <c r="P63" s="3">
        <v>0</v>
      </c>
      <c r="Q63" s="3">
        <v>20.59</v>
      </c>
      <c r="R63" s="3">
        <v>1</v>
      </c>
      <c r="S63" s="3">
        <v>0</v>
      </c>
      <c r="T63" s="3">
        <v>101</v>
      </c>
      <c r="U63" s="5">
        <f>Table1[[#This Row],[FC2]]*5.2</f>
        <v>525.20000000000005</v>
      </c>
      <c r="V63" s="6">
        <f>Table1[[#This Row],[EC2]]*9%</f>
        <v>47.268000000000001</v>
      </c>
      <c r="W63" s="3">
        <v>0</v>
      </c>
      <c r="X63" s="3">
        <v>0.24</v>
      </c>
      <c r="Y63" s="3">
        <v>701</v>
      </c>
      <c r="Z63" s="3">
        <v>701</v>
      </c>
      <c r="AA63" s="3">
        <v>-0.37</v>
      </c>
      <c r="AB63" s="3">
        <v>0</v>
      </c>
    </row>
    <row r="64" spans="1:28" x14ac:dyDescent="0.25">
      <c r="A64" s="3" t="s">
        <v>255</v>
      </c>
      <c r="B64" s="3" t="s">
        <v>256</v>
      </c>
      <c r="C64" s="3" t="s">
        <v>257</v>
      </c>
      <c r="D64" s="3" t="s">
        <v>258</v>
      </c>
      <c r="E64" s="3" t="s">
        <v>57</v>
      </c>
      <c r="F64" s="3" t="s">
        <v>58</v>
      </c>
      <c r="G64" s="3">
        <v>2729</v>
      </c>
      <c r="H64" s="3">
        <v>2700</v>
      </c>
      <c r="I64" s="3">
        <v>1</v>
      </c>
      <c r="J64" s="3">
        <v>0</v>
      </c>
      <c r="K64" s="3">
        <v>29</v>
      </c>
      <c r="L64" s="3">
        <v>0</v>
      </c>
      <c r="M64" s="3">
        <v>-0.37</v>
      </c>
      <c r="N64" s="3">
        <v>450</v>
      </c>
      <c r="O64" s="3">
        <v>150.80000000000001</v>
      </c>
      <c r="P64" s="3">
        <v>0</v>
      </c>
      <c r="Q64" s="3">
        <v>13.57</v>
      </c>
      <c r="R64" s="3">
        <v>1</v>
      </c>
      <c r="S64" s="3">
        <v>0</v>
      </c>
      <c r="T64" s="3">
        <v>101</v>
      </c>
      <c r="U64" s="5">
        <f>Table1[[#This Row],[FC2]]*5.2</f>
        <v>525.20000000000005</v>
      </c>
      <c r="V64" s="6">
        <f>Table1[[#This Row],[EC2]]*9%</f>
        <v>47.268000000000001</v>
      </c>
      <c r="W64" s="3">
        <v>0</v>
      </c>
      <c r="X64" s="3">
        <v>-0.37</v>
      </c>
      <c r="Y64" s="3">
        <v>615</v>
      </c>
      <c r="Z64" s="3">
        <v>615</v>
      </c>
      <c r="AA64" s="3">
        <v>0</v>
      </c>
      <c r="AB64" s="3">
        <v>0</v>
      </c>
    </row>
    <row r="65" spans="1:28" x14ac:dyDescent="0.25">
      <c r="A65" s="3" t="s">
        <v>259</v>
      </c>
      <c r="B65" s="3" t="s">
        <v>260</v>
      </c>
      <c r="C65" s="3" t="s">
        <v>261</v>
      </c>
      <c r="D65" s="3" t="s">
        <v>262</v>
      </c>
      <c r="E65" s="3" t="s">
        <v>57</v>
      </c>
      <c r="F65" s="3" t="s">
        <v>58</v>
      </c>
      <c r="G65" s="3">
        <v>2778</v>
      </c>
      <c r="H65" s="3">
        <v>2729</v>
      </c>
      <c r="I65" s="3">
        <v>1</v>
      </c>
      <c r="J65" s="3">
        <v>0</v>
      </c>
      <c r="K65" s="3">
        <v>49</v>
      </c>
      <c r="L65" s="3">
        <v>0</v>
      </c>
      <c r="M65" s="3">
        <v>0</v>
      </c>
      <c r="N65" s="3">
        <v>450</v>
      </c>
      <c r="O65" s="3">
        <v>254.8</v>
      </c>
      <c r="P65" s="3">
        <v>0</v>
      </c>
      <c r="Q65" s="3">
        <v>22.93</v>
      </c>
      <c r="R65" s="3">
        <v>0</v>
      </c>
      <c r="S65" s="3">
        <v>0</v>
      </c>
      <c r="T65" s="3">
        <v>101</v>
      </c>
      <c r="U65" s="5">
        <f>Table1[[#This Row],[FC2]]*5.2</f>
        <v>525.20000000000005</v>
      </c>
      <c r="V65" s="6">
        <f>Table1[[#This Row],[EC2]]*9%</f>
        <v>47.268000000000001</v>
      </c>
      <c r="W65" s="3">
        <v>0</v>
      </c>
      <c r="X65" s="3">
        <v>0</v>
      </c>
      <c r="Y65" s="3">
        <v>728</v>
      </c>
      <c r="Z65" s="3">
        <v>728</v>
      </c>
      <c r="AA65" s="3">
        <v>-0.27</v>
      </c>
      <c r="AB65" s="3">
        <v>0</v>
      </c>
    </row>
    <row r="66" spans="1:28" x14ac:dyDescent="0.25">
      <c r="A66" s="3" t="s">
        <v>263</v>
      </c>
      <c r="B66" s="3" t="s">
        <v>264</v>
      </c>
      <c r="C66" s="3" t="s">
        <v>265</v>
      </c>
      <c r="D66" s="3" t="s">
        <v>266</v>
      </c>
      <c r="E66" s="3" t="s">
        <v>57</v>
      </c>
      <c r="F66" s="3" t="s">
        <v>58</v>
      </c>
      <c r="G66" s="3">
        <v>2825</v>
      </c>
      <c r="H66" s="3">
        <v>2778</v>
      </c>
      <c r="I66" s="3">
        <v>1</v>
      </c>
      <c r="J66" s="3">
        <v>0</v>
      </c>
      <c r="K66" s="3">
        <v>47</v>
      </c>
      <c r="L66" s="3">
        <v>0</v>
      </c>
      <c r="M66" s="3">
        <v>-0.27</v>
      </c>
      <c r="N66" s="3">
        <v>450</v>
      </c>
      <c r="O66" s="3">
        <v>244.4</v>
      </c>
      <c r="P66" s="3">
        <v>3.29</v>
      </c>
      <c r="Q66" s="3">
        <v>22</v>
      </c>
      <c r="R66" s="3">
        <v>0</v>
      </c>
      <c r="S66" s="3">
        <v>0</v>
      </c>
      <c r="T66" s="3">
        <v>101</v>
      </c>
      <c r="U66" s="5">
        <f>Table1[[#This Row],[FC2]]*5.2</f>
        <v>525.20000000000005</v>
      </c>
      <c r="V66" s="6">
        <f>Table1[[#This Row],[EC2]]*9%</f>
        <v>47.268000000000001</v>
      </c>
      <c r="W66" s="3">
        <v>0</v>
      </c>
      <c r="X66" s="3">
        <v>-0.27</v>
      </c>
      <c r="Y66" s="3">
        <v>719</v>
      </c>
      <c r="Z66" s="3">
        <v>719</v>
      </c>
      <c r="AA66" s="3">
        <v>0.42</v>
      </c>
      <c r="AB66" s="3">
        <v>0</v>
      </c>
    </row>
    <row r="67" spans="1:28" x14ac:dyDescent="0.25">
      <c r="A67" s="3" t="s">
        <v>267</v>
      </c>
      <c r="B67" s="3" t="s">
        <v>268</v>
      </c>
      <c r="C67" s="3" t="s">
        <v>269</v>
      </c>
      <c r="D67" s="3" t="s">
        <v>270</v>
      </c>
      <c r="E67" s="3" t="s">
        <v>57</v>
      </c>
      <c r="F67" s="3" t="s">
        <v>58</v>
      </c>
      <c r="G67" s="3">
        <v>2895</v>
      </c>
      <c r="H67" s="3">
        <v>2825</v>
      </c>
      <c r="I67" s="3">
        <v>1</v>
      </c>
      <c r="J67" s="3">
        <v>0</v>
      </c>
      <c r="K67" s="3">
        <v>70</v>
      </c>
      <c r="L67" s="3">
        <v>0</v>
      </c>
      <c r="M67" s="3">
        <v>0.42</v>
      </c>
      <c r="N67" s="3">
        <v>450</v>
      </c>
      <c r="O67" s="3">
        <v>364</v>
      </c>
      <c r="P67" s="3">
        <v>4.9000000000000004</v>
      </c>
      <c r="Q67" s="3">
        <v>32.76</v>
      </c>
      <c r="R67" s="3">
        <v>0</v>
      </c>
      <c r="S67" s="3">
        <v>0</v>
      </c>
      <c r="T67" s="3">
        <v>101</v>
      </c>
      <c r="U67" s="5">
        <f>Table1[[#This Row],[FC2]]*5.2</f>
        <v>525.20000000000005</v>
      </c>
      <c r="V67" s="6">
        <f>Table1[[#This Row],[EC2]]*9%</f>
        <v>47.268000000000001</v>
      </c>
      <c r="W67" s="3">
        <v>0</v>
      </c>
      <c r="X67" s="3">
        <v>0.42</v>
      </c>
      <c r="Y67" s="3">
        <v>852</v>
      </c>
      <c r="Z67" s="3">
        <v>852</v>
      </c>
      <c r="AA67" s="3">
        <v>-265.92</v>
      </c>
      <c r="AB67" s="3">
        <v>0</v>
      </c>
    </row>
    <row r="68" spans="1:28" s="1" customFormat="1" x14ac:dyDescent="0.25">
      <c r="A68" s="3" t="s">
        <v>271</v>
      </c>
      <c r="B68" s="3" t="s">
        <v>272</v>
      </c>
      <c r="C68" s="3" t="s">
        <v>273</v>
      </c>
      <c r="D68" s="3" t="s">
        <v>274</v>
      </c>
      <c r="E68" s="3" t="s">
        <v>57</v>
      </c>
      <c r="F68" s="3" t="s">
        <v>58</v>
      </c>
      <c r="G68" s="3">
        <v>2915</v>
      </c>
      <c r="H68" s="3">
        <v>2895</v>
      </c>
      <c r="I68" s="3">
        <v>1</v>
      </c>
      <c r="J68" s="3">
        <v>0</v>
      </c>
      <c r="K68" s="3">
        <v>20</v>
      </c>
      <c r="L68" s="3">
        <v>0</v>
      </c>
      <c r="M68" s="3">
        <v>-265.92</v>
      </c>
      <c r="N68" s="3">
        <v>550</v>
      </c>
      <c r="O68" s="3">
        <v>107</v>
      </c>
      <c r="P68" s="3">
        <v>1.4</v>
      </c>
      <c r="Q68" s="3">
        <v>9.6300000000000008</v>
      </c>
      <c r="R68" s="3">
        <v>3.13</v>
      </c>
      <c r="S68" s="3">
        <v>0</v>
      </c>
      <c r="T68" s="3">
        <v>101</v>
      </c>
      <c r="U68" s="5">
        <f>Table1[[#This Row],[FC2]]*5.35</f>
        <v>540.34999999999991</v>
      </c>
      <c r="V68" s="6">
        <f>Table1[[#This Row],[EC2]]*9%</f>
        <v>48.631499999999988</v>
      </c>
      <c r="W68" s="3">
        <v>0</v>
      </c>
      <c r="X68" s="3">
        <v>-265.92</v>
      </c>
      <c r="Y68" s="3">
        <v>405</v>
      </c>
      <c r="Z68" s="3">
        <v>405</v>
      </c>
      <c r="AA68" s="3">
        <v>0.24</v>
      </c>
      <c r="AB68" s="3">
        <v>0</v>
      </c>
    </row>
    <row r="69" spans="1:28" x14ac:dyDescent="0.25">
      <c r="A69" s="3" t="s">
        <v>275</v>
      </c>
      <c r="B69" s="3" t="s">
        <v>276</v>
      </c>
      <c r="C69" s="3" t="s">
        <v>277</v>
      </c>
      <c r="D69" s="3" t="s">
        <v>278</v>
      </c>
      <c r="E69" s="3" t="s">
        <v>57</v>
      </c>
      <c r="F69" s="3" t="s">
        <v>58</v>
      </c>
      <c r="G69" s="3">
        <v>2956</v>
      </c>
      <c r="H69" s="3">
        <v>2915</v>
      </c>
      <c r="I69" s="3">
        <v>1</v>
      </c>
      <c r="J69" s="3">
        <v>0</v>
      </c>
      <c r="K69" s="3">
        <v>41</v>
      </c>
      <c r="L69" s="3">
        <v>0</v>
      </c>
      <c r="M69" s="3">
        <v>0.24</v>
      </c>
      <c r="N69" s="3">
        <v>550</v>
      </c>
      <c r="O69" s="3">
        <v>219.35</v>
      </c>
      <c r="P69" s="3">
        <v>4.92</v>
      </c>
      <c r="Q69" s="3">
        <v>19.739999999999998</v>
      </c>
      <c r="R69" s="3">
        <v>0</v>
      </c>
      <c r="S69" s="3">
        <v>0</v>
      </c>
      <c r="T69" s="3">
        <v>101</v>
      </c>
      <c r="U69" s="5">
        <f>Table1[[#This Row],[FC2]]*5.35</f>
        <v>540.34999999999991</v>
      </c>
      <c r="V69" s="6">
        <f>Table1[[#This Row],[EC2]]*9%</f>
        <v>48.631499999999988</v>
      </c>
      <c r="W69" s="3">
        <v>0</v>
      </c>
      <c r="X69" s="3">
        <v>0.24</v>
      </c>
      <c r="Y69" s="3">
        <v>906</v>
      </c>
      <c r="Z69" s="3">
        <v>904</v>
      </c>
      <c r="AA69" s="3">
        <v>1.7</v>
      </c>
      <c r="AB69" s="3">
        <v>0</v>
      </c>
    </row>
    <row r="70" spans="1:28" x14ac:dyDescent="0.25">
      <c r="A70" s="3" t="s">
        <v>279</v>
      </c>
      <c r="B70" s="3" t="s">
        <v>280</v>
      </c>
      <c r="C70" s="3" t="s">
        <v>281</v>
      </c>
      <c r="D70" s="3" t="s">
        <v>282</v>
      </c>
      <c r="E70" s="3" t="s">
        <v>57</v>
      </c>
      <c r="F70" s="3" t="s">
        <v>58</v>
      </c>
      <c r="G70" s="3">
        <v>2966</v>
      </c>
      <c r="H70" s="3">
        <v>2956</v>
      </c>
      <c r="I70" s="3">
        <v>1</v>
      </c>
      <c r="J70" s="3">
        <v>0</v>
      </c>
      <c r="K70" s="3">
        <v>10</v>
      </c>
      <c r="L70" s="3">
        <v>0</v>
      </c>
      <c r="M70" s="3">
        <v>1.7</v>
      </c>
      <c r="N70" s="3">
        <v>550</v>
      </c>
      <c r="O70" s="3">
        <v>53.5</v>
      </c>
      <c r="P70" s="3">
        <v>1.2</v>
      </c>
      <c r="Q70" s="3">
        <v>4.82</v>
      </c>
      <c r="R70" s="3">
        <v>0</v>
      </c>
      <c r="S70" s="3">
        <v>0</v>
      </c>
      <c r="T70" s="3">
        <v>101</v>
      </c>
      <c r="U70" s="5">
        <f>Table1[[#This Row],[FC2]]*5.35</f>
        <v>540.34999999999991</v>
      </c>
      <c r="V70" s="6">
        <f>Table1[[#This Row],[EC2]]*9%</f>
        <v>48.631499999999988</v>
      </c>
      <c r="W70" s="3">
        <v>0</v>
      </c>
      <c r="X70" s="3">
        <v>1.7</v>
      </c>
      <c r="Y70" s="3">
        <v>611</v>
      </c>
      <c r="Z70" s="3">
        <v>611</v>
      </c>
      <c r="AA70" s="3">
        <v>0.22</v>
      </c>
      <c r="AB70" s="3">
        <v>0</v>
      </c>
    </row>
    <row r="71" spans="1:28" x14ac:dyDescent="0.25">
      <c r="A71" s="3" t="s">
        <v>283</v>
      </c>
      <c r="B71" s="3" t="s">
        <v>284</v>
      </c>
      <c r="C71" s="3" t="s">
        <v>285</v>
      </c>
      <c r="D71" s="3" t="s">
        <v>286</v>
      </c>
      <c r="E71" s="3" t="s">
        <v>57</v>
      </c>
      <c r="F71" s="3" t="s">
        <v>58</v>
      </c>
      <c r="G71" s="3">
        <v>3011</v>
      </c>
      <c r="H71" s="3">
        <v>2966</v>
      </c>
      <c r="I71" s="3">
        <v>1</v>
      </c>
      <c r="J71" s="3">
        <v>0</v>
      </c>
      <c r="K71" s="3">
        <v>45</v>
      </c>
      <c r="L71" s="3">
        <v>0</v>
      </c>
      <c r="M71" s="3">
        <v>0.22</v>
      </c>
      <c r="N71" s="3">
        <v>550</v>
      </c>
      <c r="O71" s="3">
        <v>240.75</v>
      </c>
      <c r="P71" s="3">
        <v>5.4</v>
      </c>
      <c r="Q71" s="3">
        <v>21.67</v>
      </c>
      <c r="R71" s="3">
        <v>1</v>
      </c>
      <c r="S71" s="3">
        <v>0</v>
      </c>
      <c r="T71" s="3">
        <v>101</v>
      </c>
      <c r="U71" s="5">
        <f>Table1[[#This Row],[FC2]]*5.35</f>
        <v>540.34999999999991</v>
      </c>
      <c r="V71" s="6">
        <f>Table1[[#This Row],[EC2]]*9%</f>
        <v>48.631499999999988</v>
      </c>
      <c r="W71" s="3">
        <v>0</v>
      </c>
      <c r="X71" s="3">
        <v>0.22</v>
      </c>
      <c r="Y71" s="3">
        <v>819</v>
      </c>
      <c r="Z71" s="3">
        <v>819</v>
      </c>
      <c r="AA71" s="3">
        <v>0.04</v>
      </c>
      <c r="AB71" s="3">
        <v>0</v>
      </c>
    </row>
    <row r="72" spans="1:28" x14ac:dyDescent="0.25">
      <c r="A72" s="3" t="s">
        <v>287</v>
      </c>
      <c r="B72" s="3" t="s">
        <v>288</v>
      </c>
      <c r="C72" s="3" t="s">
        <v>289</v>
      </c>
      <c r="D72" s="3" t="s">
        <v>290</v>
      </c>
      <c r="E72" s="3" t="s">
        <v>57</v>
      </c>
      <c r="F72" s="3" t="s">
        <v>58</v>
      </c>
      <c r="G72" s="3">
        <v>3053</v>
      </c>
      <c r="H72" s="3">
        <v>3011</v>
      </c>
      <c r="I72" s="3">
        <v>1</v>
      </c>
      <c r="J72" s="3">
        <v>0</v>
      </c>
      <c r="K72" s="3">
        <v>42</v>
      </c>
      <c r="L72" s="3">
        <v>0</v>
      </c>
      <c r="M72" s="3">
        <v>0.04</v>
      </c>
      <c r="N72" s="3">
        <v>550</v>
      </c>
      <c r="O72" s="3">
        <v>224.7</v>
      </c>
      <c r="P72" s="3">
        <v>7.14</v>
      </c>
      <c r="Q72" s="3">
        <v>20.22</v>
      </c>
      <c r="R72" s="3">
        <v>1</v>
      </c>
      <c r="S72" s="3">
        <v>0</v>
      </c>
      <c r="T72" s="3">
        <v>101</v>
      </c>
      <c r="U72" s="5">
        <f>Table1[[#This Row],[FC2]]*5.35</f>
        <v>540.34999999999991</v>
      </c>
      <c r="V72" s="6">
        <f>Table1[[#This Row],[EC2]]*9%</f>
        <v>48.631499999999988</v>
      </c>
      <c r="W72" s="3">
        <v>0</v>
      </c>
      <c r="X72" s="3">
        <v>0.04</v>
      </c>
      <c r="Y72" s="3">
        <v>803</v>
      </c>
      <c r="Z72" s="3">
        <v>803</v>
      </c>
      <c r="AA72" s="3">
        <v>0.1</v>
      </c>
      <c r="AB72" s="3">
        <v>0</v>
      </c>
    </row>
    <row r="73" spans="1:28" x14ac:dyDescent="0.25">
      <c r="A73" s="3" t="s">
        <v>291</v>
      </c>
      <c r="B73" s="3" t="s">
        <v>292</v>
      </c>
      <c r="C73" s="3" t="s">
        <v>293</v>
      </c>
      <c r="D73" s="3" t="s">
        <v>294</v>
      </c>
      <c r="E73" s="3" t="s">
        <v>57</v>
      </c>
      <c r="F73" s="3" t="s">
        <v>58</v>
      </c>
      <c r="G73" s="3">
        <v>3090</v>
      </c>
      <c r="H73" s="3">
        <v>3053</v>
      </c>
      <c r="I73" s="3">
        <v>1</v>
      </c>
      <c r="J73" s="3">
        <v>0</v>
      </c>
      <c r="K73" s="3">
        <v>37</v>
      </c>
      <c r="L73" s="3">
        <v>0</v>
      </c>
      <c r="M73" s="3">
        <v>0.1</v>
      </c>
      <c r="N73" s="3">
        <v>550</v>
      </c>
      <c r="O73" s="3">
        <v>197.95</v>
      </c>
      <c r="P73" s="3">
        <v>6.29</v>
      </c>
      <c r="Q73" s="3">
        <v>17.82</v>
      </c>
      <c r="R73" s="3">
        <v>0</v>
      </c>
      <c r="S73" s="3">
        <v>0</v>
      </c>
      <c r="T73" s="3">
        <v>101</v>
      </c>
      <c r="U73" s="5">
        <f>Table1[[#This Row],[FC2]]*5.35</f>
        <v>540.34999999999991</v>
      </c>
      <c r="V73" s="6">
        <f>Table1[[#This Row],[EC2]]*9%</f>
        <v>48.631499999999988</v>
      </c>
      <c r="W73" s="3">
        <v>0</v>
      </c>
      <c r="X73" s="3">
        <v>0.1</v>
      </c>
      <c r="Y73" s="3">
        <v>772</v>
      </c>
      <c r="Z73" s="3">
        <v>772</v>
      </c>
      <c r="AA73" s="3">
        <v>0.16</v>
      </c>
      <c r="AB73" s="3">
        <v>0</v>
      </c>
    </row>
    <row r="74" spans="1:28" x14ac:dyDescent="0.25">
      <c r="A74" s="3" t="s">
        <v>295</v>
      </c>
      <c r="B74" s="3" t="s">
        <v>296</v>
      </c>
      <c r="C74" s="3" t="s">
        <v>297</v>
      </c>
      <c r="D74" s="3" t="s">
        <v>298</v>
      </c>
      <c r="E74" s="3" t="s">
        <v>57</v>
      </c>
      <c r="F74" s="3" t="s">
        <v>58</v>
      </c>
      <c r="G74" s="3">
        <v>3114</v>
      </c>
      <c r="H74" s="3">
        <v>3090</v>
      </c>
      <c r="I74" s="3">
        <v>1</v>
      </c>
      <c r="J74" s="3">
        <v>0</v>
      </c>
      <c r="K74" s="3">
        <v>24</v>
      </c>
      <c r="L74" s="3">
        <v>0</v>
      </c>
      <c r="M74" s="3">
        <v>0.16</v>
      </c>
      <c r="N74" s="3">
        <v>550</v>
      </c>
      <c r="O74" s="3">
        <v>128.4</v>
      </c>
      <c r="P74" s="3">
        <v>4.08</v>
      </c>
      <c r="Q74" s="3">
        <v>11.56</v>
      </c>
      <c r="R74" s="3">
        <v>0</v>
      </c>
      <c r="S74" s="3">
        <v>0</v>
      </c>
      <c r="T74" s="3">
        <v>101</v>
      </c>
      <c r="U74" s="5">
        <f>Table1[[#This Row],[FC2]]*5.35</f>
        <v>540.34999999999991</v>
      </c>
      <c r="V74" s="6">
        <f>Table1[[#This Row],[EC2]]*9%</f>
        <v>48.631499999999988</v>
      </c>
      <c r="W74" s="3">
        <v>0</v>
      </c>
      <c r="X74" s="3">
        <v>0.16</v>
      </c>
      <c r="Y74" s="3">
        <v>694</v>
      </c>
      <c r="Z74" s="3">
        <v>694</v>
      </c>
      <c r="AA74" s="3">
        <v>0.2</v>
      </c>
      <c r="AB74" s="3">
        <v>0</v>
      </c>
    </row>
    <row r="75" spans="1:28" x14ac:dyDescent="0.25">
      <c r="A75" s="3" t="s">
        <v>299</v>
      </c>
      <c r="B75" s="3" t="s">
        <v>300</v>
      </c>
      <c r="C75" s="3" t="s">
        <v>301</v>
      </c>
      <c r="D75" s="3" t="s">
        <v>302</v>
      </c>
      <c r="E75" s="3" t="s">
        <v>57</v>
      </c>
      <c r="F75" s="3" t="s">
        <v>58</v>
      </c>
      <c r="G75" s="3">
        <v>3147</v>
      </c>
      <c r="H75" s="3">
        <v>3114</v>
      </c>
      <c r="I75" s="3">
        <v>1</v>
      </c>
      <c r="J75" s="3">
        <v>0</v>
      </c>
      <c r="K75" s="3">
        <v>33</v>
      </c>
      <c r="L75" s="3">
        <v>0</v>
      </c>
      <c r="M75" s="3">
        <v>0.2</v>
      </c>
      <c r="N75" s="3">
        <v>550</v>
      </c>
      <c r="O75" s="3">
        <v>176.55</v>
      </c>
      <c r="P75" s="3">
        <v>2.97</v>
      </c>
      <c r="Q75" s="3">
        <v>15.89</v>
      </c>
      <c r="R75" s="3">
        <v>0</v>
      </c>
      <c r="S75" s="3">
        <v>0</v>
      </c>
      <c r="T75" s="3">
        <v>101</v>
      </c>
      <c r="U75" s="5">
        <f>Table1[[#This Row],[FC2]]*5.35</f>
        <v>540.34999999999991</v>
      </c>
      <c r="V75" s="6">
        <f>Table1[[#This Row],[EC2]]*9%</f>
        <v>48.631499999999988</v>
      </c>
      <c r="W75" s="3">
        <v>0</v>
      </c>
      <c r="X75" s="3">
        <v>0.2</v>
      </c>
      <c r="Y75" s="3">
        <v>746</v>
      </c>
      <c r="Z75" s="3">
        <v>746</v>
      </c>
      <c r="AA75" s="3">
        <v>-0.39</v>
      </c>
      <c r="AB75" s="3">
        <v>0</v>
      </c>
    </row>
    <row r="76" spans="1:28" x14ac:dyDescent="0.25">
      <c r="A76" s="3" t="s">
        <v>303</v>
      </c>
      <c r="B76" s="3" t="s">
        <v>304</v>
      </c>
      <c r="C76" s="3" t="s">
        <v>305</v>
      </c>
      <c r="D76" s="3" t="s">
        <v>306</v>
      </c>
      <c r="E76" s="3" t="s">
        <v>57</v>
      </c>
      <c r="F76" s="3" t="s">
        <v>58</v>
      </c>
      <c r="G76" s="3">
        <v>3184</v>
      </c>
      <c r="H76" s="3">
        <v>3147</v>
      </c>
      <c r="I76" s="3">
        <v>1</v>
      </c>
      <c r="J76" s="3">
        <v>0</v>
      </c>
      <c r="K76" s="3">
        <v>37</v>
      </c>
      <c r="L76" s="3">
        <v>0</v>
      </c>
      <c r="M76" s="3">
        <v>-0.39</v>
      </c>
      <c r="N76" s="3">
        <v>550</v>
      </c>
      <c r="O76" s="3">
        <v>197.95</v>
      </c>
      <c r="P76" s="3">
        <v>3.33</v>
      </c>
      <c r="Q76" s="3">
        <v>17.82</v>
      </c>
      <c r="R76" s="3">
        <v>1</v>
      </c>
      <c r="S76" s="3">
        <v>0</v>
      </c>
      <c r="T76" s="3">
        <v>101</v>
      </c>
      <c r="U76" s="5">
        <f>Table1[[#This Row],[FC2]]*5.35</f>
        <v>540.34999999999991</v>
      </c>
      <c r="V76" s="6">
        <f>Table1[[#This Row],[EC2]]*9%</f>
        <v>48.631499999999988</v>
      </c>
      <c r="W76" s="3">
        <v>0</v>
      </c>
      <c r="X76" s="3">
        <v>-0.39</v>
      </c>
      <c r="Y76" s="3">
        <v>770</v>
      </c>
      <c r="Z76" s="3">
        <v>770</v>
      </c>
      <c r="AA76" s="3">
        <v>-0.28999999999999998</v>
      </c>
      <c r="AB76" s="3">
        <v>0</v>
      </c>
    </row>
    <row r="77" spans="1:28" x14ac:dyDescent="0.25">
      <c r="A77" s="3" t="s">
        <v>307</v>
      </c>
      <c r="B77" s="3" t="s">
        <v>308</v>
      </c>
      <c r="C77" s="3" t="s">
        <v>309</v>
      </c>
      <c r="D77" s="3" t="s">
        <v>310</v>
      </c>
      <c r="E77" s="3" t="s">
        <v>57</v>
      </c>
      <c r="F77" s="3" t="s">
        <v>58</v>
      </c>
      <c r="G77" s="3">
        <v>3204</v>
      </c>
      <c r="H77" s="3">
        <v>3184</v>
      </c>
      <c r="I77" s="3">
        <v>1</v>
      </c>
      <c r="J77" s="3">
        <v>0</v>
      </c>
      <c r="K77" s="3">
        <v>20</v>
      </c>
      <c r="L77" s="3">
        <v>0</v>
      </c>
      <c r="M77" s="3">
        <v>-0.28999999999999998</v>
      </c>
      <c r="N77" s="3">
        <v>550</v>
      </c>
      <c r="O77" s="3">
        <v>107</v>
      </c>
      <c r="P77" s="3">
        <v>1.8</v>
      </c>
      <c r="Q77" s="3">
        <v>9.6300000000000008</v>
      </c>
      <c r="R77" s="3">
        <v>1.28</v>
      </c>
      <c r="S77" s="3">
        <v>0</v>
      </c>
      <c r="T77" s="3">
        <v>101</v>
      </c>
      <c r="U77" s="5">
        <f>Table1[[#This Row],[FC2]]*5.35</f>
        <v>540.34999999999991</v>
      </c>
      <c r="V77" s="6">
        <f>Table1[[#This Row],[EC2]]*9%</f>
        <v>48.631499999999988</v>
      </c>
      <c r="W77" s="3">
        <v>0</v>
      </c>
      <c r="X77" s="3">
        <v>-0.28999999999999998</v>
      </c>
      <c r="Y77" s="3">
        <v>669</v>
      </c>
      <c r="Z77" s="3">
        <v>0</v>
      </c>
      <c r="AA77" s="3">
        <v>669.42</v>
      </c>
      <c r="AB77" s="3">
        <v>0</v>
      </c>
    </row>
    <row r="78" spans="1:28" x14ac:dyDescent="0.25">
      <c r="A78" s="3" t="s">
        <v>311</v>
      </c>
      <c r="B78" s="3" t="s">
        <v>312</v>
      </c>
      <c r="C78" s="3" t="s">
        <v>313</v>
      </c>
      <c r="D78" s="3" t="s">
        <v>314</v>
      </c>
      <c r="E78" s="3" t="s">
        <v>315</v>
      </c>
      <c r="F78" s="3" t="s">
        <v>58</v>
      </c>
      <c r="G78" s="3">
        <v>3204</v>
      </c>
      <c r="H78" s="3">
        <v>3204</v>
      </c>
      <c r="I78" s="3">
        <v>1</v>
      </c>
      <c r="J78" s="3">
        <v>0</v>
      </c>
      <c r="K78" s="3">
        <v>30</v>
      </c>
      <c r="L78" s="3">
        <v>0</v>
      </c>
      <c r="M78" s="3">
        <v>669.42</v>
      </c>
      <c r="N78" s="3">
        <v>550</v>
      </c>
      <c r="O78" s="3">
        <v>160.5</v>
      </c>
      <c r="P78" s="3">
        <v>0</v>
      </c>
      <c r="Q78" s="3">
        <v>14.45</v>
      </c>
      <c r="R78" s="3">
        <v>4.84</v>
      </c>
      <c r="S78" s="3">
        <v>0</v>
      </c>
      <c r="T78" s="3">
        <v>101</v>
      </c>
      <c r="U78" s="5">
        <f>Table1[[#This Row],[FC2]]*5.35</f>
        <v>540.34999999999991</v>
      </c>
      <c r="V78" s="6">
        <f>Table1[[#This Row],[EC2]]*9%</f>
        <v>48.631499999999988</v>
      </c>
      <c r="W78" s="3">
        <v>0</v>
      </c>
      <c r="X78" s="3">
        <v>668.14</v>
      </c>
      <c r="Y78" s="3">
        <v>1398</v>
      </c>
      <c r="Z78" s="3">
        <v>1338</v>
      </c>
      <c r="AA78" s="3">
        <v>59.93</v>
      </c>
      <c r="AB78" s="3">
        <v>0</v>
      </c>
    </row>
    <row r="79" spans="1:28" x14ac:dyDescent="0.25">
      <c r="A79" s="3" t="s">
        <v>316</v>
      </c>
      <c r="B79" s="3" t="s">
        <v>317</v>
      </c>
      <c r="C79" s="3" t="s">
        <v>318</v>
      </c>
      <c r="D79" s="3" t="s">
        <v>319</v>
      </c>
      <c r="E79" s="3" t="s">
        <v>57</v>
      </c>
      <c r="F79" s="3" t="s">
        <v>58</v>
      </c>
      <c r="G79" s="3">
        <v>3332</v>
      </c>
      <c r="H79" s="3">
        <v>3204</v>
      </c>
      <c r="I79" s="3">
        <v>1</v>
      </c>
      <c r="J79" s="3">
        <v>0</v>
      </c>
      <c r="K79" s="3">
        <v>128</v>
      </c>
      <c r="L79" s="3">
        <v>0</v>
      </c>
      <c r="M79" s="3">
        <v>59.93</v>
      </c>
      <c r="N79" s="3">
        <v>550</v>
      </c>
      <c r="O79" s="3">
        <v>684.8</v>
      </c>
      <c r="P79" s="3">
        <v>0</v>
      </c>
      <c r="Q79" s="3">
        <v>61.63</v>
      </c>
      <c r="R79" s="3">
        <v>8.08</v>
      </c>
      <c r="S79" s="3">
        <v>0</v>
      </c>
      <c r="T79" s="3">
        <v>101</v>
      </c>
      <c r="U79" s="5">
        <f>Table1[[#This Row],[FC2]]*5.35</f>
        <v>540.34999999999991</v>
      </c>
      <c r="V79" s="6">
        <f>Table1[[#This Row],[EC2]]*9%</f>
        <v>48.631499999999988</v>
      </c>
      <c r="W79" s="3">
        <v>174.95</v>
      </c>
      <c r="X79" s="3">
        <v>59.93</v>
      </c>
      <c r="Y79" s="3">
        <v>1189</v>
      </c>
      <c r="Z79" s="3">
        <v>1189</v>
      </c>
      <c r="AA79" s="3">
        <v>-5.16</v>
      </c>
      <c r="AB79" s="3">
        <v>0</v>
      </c>
    </row>
    <row r="80" spans="1:28" x14ac:dyDescent="0.25">
      <c r="A80" s="3" t="s">
        <v>320</v>
      </c>
      <c r="B80" s="3" t="s">
        <v>321</v>
      </c>
      <c r="C80" s="3" t="s">
        <v>322</v>
      </c>
      <c r="D80" s="3" t="s">
        <v>323</v>
      </c>
      <c r="E80" s="3" t="s">
        <v>57</v>
      </c>
      <c r="F80" s="3" t="s">
        <v>58</v>
      </c>
      <c r="G80" s="3">
        <v>3380</v>
      </c>
      <c r="H80" s="3">
        <v>3332</v>
      </c>
      <c r="I80" s="3">
        <v>1</v>
      </c>
      <c r="J80" s="3">
        <v>0</v>
      </c>
      <c r="K80" s="3">
        <v>48</v>
      </c>
      <c r="L80" s="3">
        <v>0</v>
      </c>
      <c r="M80" s="3">
        <v>-5.16</v>
      </c>
      <c r="N80" s="3">
        <v>550</v>
      </c>
      <c r="O80" s="3">
        <v>256.8</v>
      </c>
      <c r="P80" s="3">
        <v>0</v>
      </c>
      <c r="Q80" s="3">
        <v>23.11</v>
      </c>
      <c r="R80" s="3">
        <v>0</v>
      </c>
      <c r="S80" s="3">
        <v>0</v>
      </c>
      <c r="T80" s="3">
        <v>101</v>
      </c>
      <c r="U80" s="5">
        <f>Table1[[#This Row],[FC2]]*5.35</f>
        <v>540.34999999999991</v>
      </c>
      <c r="V80" s="6">
        <f>Table1[[#This Row],[EC2]]*9%</f>
        <v>48.631499999999988</v>
      </c>
      <c r="W80" s="3">
        <v>0</v>
      </c>
      <c r="X80" s="3">
        <v>-5.16</v>
      </c>
      <c r="Y80" s="3">
        <v>825</v>
      </c>
      <c r="Z80" s="3">
        <v>275</v>
      </c>
      <c r="AA80" s="3">
        <v>549.75</v>
      </c>
      <c r="AB80" s="3">
        <v>0</v>
      </c>
    </row>
    <row r="81" spans="1:28" x14ac:dyDescent="0.25">
      <c r="A81" s="3" t="s">
        <v>324</v>
      </c>
      <c r="B81" s="3" t="s">
        <v>325</v>
      </c>
      <c r="C81" s="3" t="s">
        <v>326</v>
      </c>
      <c r="D81" s="3" t="s">
        <v>327</v>
      </c>
      <c r="E81" s="3" t="s">
        <v>57</v>
      </c>
      <c r="F81" s="3" t="s">
        <v>58</v>
      </c>
      <c r="G81" s="3">
        <v>3425</v>
      </c>
      <c r="H81" s="3">
        <v>3380</v>
      </c>
      <c r="I81" s="3">
        <v>1</v>
      </c>
      <c r="J81" s="3">
        <v>0</v>
      </c>
      <c r="K81" s="3">
        <v>45</v>
      </c>
      <c r="L81" s="3">
        <v>0</v>
      </c>
      <c r="M81" s="3">
        <v>549.75</v>
      </c>
      <c r="N81" s="3">
        <v>550</v>
      </c>
      <c r="O81" s="3">
        <v>240.75</v>
      </c>
      <c r="P81" s="3">
        <v>3.6</v>
      </c>
      <c r="Q81" s="3">
        <v>21.67</v>
      </c>
      <c r="R81" s="3">
        <v>0</v>
      </c>
      <c r="S81" s="3">
        <v>0</v>
      </c>
      <c r="T81" s="3">
        <v>101</v>
      </c>
      <c r="U81" s="5">
        <f>Table1[[#This Row],[FC2]]*5.35</f>
        <v>540.34999999999991</v>
      </c>
      <c r="V81" s="6">
        <f>Table1[[#This Row],[EC2]]*9%</f>
        <v>48.631499999999988</v>
      </c>
      <c r="W81" s="3">
        <v>0</v>
      </c>
      <c r="X81" s="3">
        <v>549.75</v>
      </c>
      <c r="Y81" s="3">
        <v>1366</v>
      </c>
      <c r="Z81" s="3">
        <v>1366</v>
      </c>
      <c r="AA81" s="3">
        <v>-0.23</v>
      </c>
      <c r="AB81" s="3">
        <v>0</v>
      </c>
    </row>
    <row r="82" spans="1:28" x14ac:dyDescent="0.25">
      <c r="A82" s="3" t="s">
        <v>328</v>
      </c>
      <c r="B82" s="3" t="s">
        <v>329</v>
      </c>
      <c r="C82" s="3" t="s">
        <v>330</v>
      </c>
      <c r="D82" s="3" t="s">
        <v>331</v>
      </c>
      <c r="E82" s="3" t="s">
        <v>57</v>
      </c>
      <c r="F82" s="3" t="s">
        <v>58</v>
      </c>
      <c r="G82" s="3">
        <v>3454</v>
      </c>
      <c r="H82" s="3">
        <v>3425</v>
      </c>
      <c r="I82" s="3">
        <v>1</v>
      </c>
      <c r="J82" s="3">
        <v>0</v>
      </c>
      <c r="K82" s="3">
        <v>29</v>
      </c>
      <c r="L82" s="3">
        <v>0</v>
      </c>
      <c r="M82" s="3">
        <v>-0.23</v>
      </c>
      <c r="N82" s="3">
        <v>550</v>
      </c>
      <c r="O82" s="3">
        <v>155.15</v>
      </c>
      <c r="P82" s="3">
        <v>2.3199999999999998</v>
      </c>
      <c r="Q82" s="3">
        <v>13.96</v>
      </c>
      <c r="R82" s="3">
        <v>0</v>
      </c>
      <c r="S82" s="3">
        <v>0</v>
      </c>
      <c r="T82" s="3">
        <v>101</v>
      </c>
      <c r="U82" s="5">
        <f>Table1[[#This Row],[FC2]]*5.35</f>
        <v>540.34999999999991</v>
      </c>
      <c r="V82" s="6">
        <f>Table1[[#This Row],[EC2]]*9%</f>
        <v>48.631499999999988</v>
      </c>
      <c r="W82" s="3">
        <v>0</v>
      </c>
      <c r="X82" s="3">
        <v>-0.23</v>
      </c>
      <c r="Y82" s="3">
        <v>721</v>
      </c>
      <c r="Z82" s="3">
        <v>0</v>
      </c>
      <c r="AA82" s="3">
        <v>721.2</v>
      </c>
      <c r="AB82" s="3">
        <v>0</v>
      </c>
    </row>
    <row r="83" spans="1:28" x14ac:dyDescent="0.25">
      <c r="A83" s="3" t="s">
        <v>332</v>
      </c>
      <c r="B83" s="3" t="s">
        <v>333</v>
      </c>
      <c r="C83" s="3" t="s">
        <v>334</v>
      </c>
      <c r="D83" s="3" t="s">
        <v>335</v>
      </c>
      <c r="E83" s="3" t="s">
        <v>57</v>
      </c>
      <c r="F83" s="3" t="s">
        <v>58</v>
      </c>
      <c r="G83" s="3">
        <v>3501</v>
      </c>
      <c r="H83" s="3">
        <v>3454</v>
      </c>
      <c r="I83" s="3">
        <v>1</v>
      </c>
      <c r="J83" s="3">
        <v>0</v>
      </c>
      <c r="K83" s="3">
        <v>47</v>
      </c>
      <c r="L83" s="3">
        <v>0</v>
      </c>
      <c r="M83" s="3">
        <v>721.2</v>
      </c>
      <c r="N83" s="3">
        <v>550</v>
      </c>
      <c r="O83" s="3">
        <v>251.45</v>
      </c>
      <c r="P83" s="3">
        <v>3.76</v>
      </c>
      <c r="Q83" s="3">
        <v>22.63</v>
      </c>
      <c r="R83" s="3">
        <v>3.85</v>
      </c>
      <c r="S83" s="3">
        <v>0</v>
      </c>
      <c r="T83" s="3">
        <v>101</v>
      </c>
      <c r="U83" s="5">
        <f>Table1[[#This Row],[FC2]]*5.35</f>
        <v>540.34999999999991</v>
      </c>
      <c r="V83" s="6">
        <f>Table1[[#This Row],[EC2]]*9%</f>
        <v>48.631499999999988</v>
      </c>
      <c r="W83" s="3">
        <v>0</v>
      </c>
      <c r="X83" s="3">
        <v>721.2</v>
      </c>
      <c r="Y83" s="3">
        <v>1553</v>
      </c>
      <c r="Z83" s="3">
        <v>1553</v>
      </c>
      <c r="AA83" s="3">
        <v>-0.11</v>
      </c>
      <c r="AB83" s="3">
        <v>0</v>
      </c>
    </row>
    <row r="84" spans="1:28" x14ac:dyDescent="0.25">
      <c r="A84" s="3" t="s">
        <v>336</v>
      </c>
      <c r="B84" s="3" t="s">
        <v>337</v>
      </c>
      <c r="C84" s="3" t="s">
        <v>338</v>
      </c>
      <c r="D84" s="3" t="s">
        <v>339</v>
      </c>
      <c r="E84" s="3" t="s">
        <v>57</v>
      </c>
      <c r="F84" s="3" t="s">
        <v>58</v>
      </c>
      <c r="G84" s="3">
        <v>3576</v>
      </c>
      <c r="H84" s="3">
        <v>3501</v>
      </c>
      <c r="I84" s="3">
        <v>1</v>
      </c>
      <c r="J84" s="3">
        <v>0</v>
      </c>
      <c r="K84" s="3">
        <v>75</v>
      </c>
      <c r="L84" s="3">
        <v>0</v>
      </c>
      <c r="M84" s="3">
        <v>-0.11</v>
      </c>
      <c r="N84" s="3">
        <v>550</v>
      </c>
      <c r="O84" s="3">
        <v>401.25</v>
      </c>
      <c r="P84" s="3">
        <v>7.5</v>
      </c>
      <c r="Q84" s="3">
        <v>36.11</v>
      </c>
      <c r="R84" s="3">
        <v>4.6399999999999997</v>
      </c>
      <c r="S84" s="3">
        <v>0</v>
      </c>
      <c r="T84" s="3">
        <v>101</v>
      </c>
      <c r="U84" s="5">
        <f>Table1[[#This Row],[FC2]]*5.35</f>
        <v>540.34999999999991</v>
      </c>
      <c r="V84" s="6">
        <f>Table1[[#This Row],[EC2]]*9%</f>
        <v>48.631499999999988</v>
      </c>
      <c r="W84" s="3">
        <v>0</v>
      </c>
      <c r="X84" s="3">
        <v>-0.11</v>
      </c>
      <c r="Y84" s="3">
        <v>999</v>
      </c>
      <c r="Z84" s="3">
        <v>999</v>
      </c>
      <c r="AA84" s="3">
        <v>0.39</v>
      </c>
      <c r="AB84" s="3">
        <v>0</v>
      </c>
    </row>
    <row r="85" spans="1:28" x14ac:dyDescent="0.25">
      <c r="A85" s="3" t="s">
        <v>340</v>
      </c>
      <c r="B85" s="3" t="s">
        <v>341</v>
      </c>
      <c r="C85" s="3" t="s">
        <v>342</v>
      </c>
      <c r="D85" s="3" t="s">
        <v>343</v>
      </c>
      <c r="E85" s="3" t="s">
        <v>57</v>
      </c>
      <c r="F85" s="3" t="s">
        <v>58</v>
      </c>
      <c r="G85" s="3">
        <v>3616</v>
      </c>
      <c r="H85" s="3">
        <v>3576</v>
      </c>
      <c r="I85" s="3">
        <v>1</v>
      </c>
      <c r="J85" s="3">
        <v>0</v>
      </c>
      <c r="K85" s="3">
        <v>40</v>
      </c>
      <c r="L85" s="3">
        <v>0</v>
      </c>
      <c r="M85" s="3">
        <v>0.39</v>
      </c>
      <c r="N85" s="3">
        <v>550</v>
      </c>
      <c r="O85" s="3">
        <v>214</v>
      </c>
      <c r="P85" s="3">
        <v>4</v>
      </c>
      <c r="Q85" s="3">
        <v>19.260000000000002</v>
      </c>
      <c r="R85" s="3">
        <v>0</v>
      </c>
      <c r="S85" s="3">
        <v>0</v>
      </c>
      <c r="T85" s="3">
        <v>101</v>
      </c>
      <c r="U85" s="5">
        <f>Table1[[#This Row],[FC2]]*5.35</f>
        <v>540.34999999999991</v>
      </c>
      <c r="V85" s="6">
        <f>Table1[[#This Row],[EC2]]*9%</f>
        <v>48.631499999999988</v>
      </c>
      <c r="W85" s="3">
        <v>0</v>
      </c>
      <c r="X85" s="3">
        <v>0.39</v>
      </c>
      <c r="Y85" s="3">
        <v>788</v>
      </c>
      <c r="Z85" s="3">
        <v>786</v>
      </c>
      <c r="AA85" s="3">
        <v>1.65</v>
      </c>
      <c r="AB85" s="3">
        <v>0</v>
      </c>
    </row>
    <row r="86" spans="1:28" s="2" customFormat="1" x14ac:dyDescent="0.25">
      <c r="A86" s="3" t="s">
        <v>344</v>
      </c>
      <c r="B86" s="3" t="s">
        <v>345</v>
      </c>
      <c r="C86" s="3" t="s">
        <v>346</v>
      </c>
      <c r="D86" s="3" t="s">
        <v>347</v>
      </c>
      <c r="E86" s="3" t="s">
        <v>57</v>
      </c>
      <c r="F86" s="3" t="s">
        <v>58</v>
      </c>
      <c r="G86" s="3">
        <v>3657</v>
      </c>
      <c r="H86" s="3">
        <v>3616</v>
      </c>
      <c r="I86" s="3">
        <v>1</v>
      </c>
      <c r="J86" s="3">
        <v>0</v>
      </c>
      <c r="K86" s="3">
        <v>41</v>
      </c>
      <c r="L86" s="3">
        <v>0</v>
      </c>
      <c r="M86" s="3">
        <v>1.65</v>
      </c>
      <c r="N86" s="3">
        <v>650</v>
      </c>
      <c r="O86" s="3">
        <v>229.6</v>
      </c>
      <c r="P86" s="3">
        <v>4.0999999999999996</v>
      </c>
      <c r="Q86" s="3">
        <v>20.66</v>
      </c>
      <c r="R86" s="3">
        <v>0</v>
      </c>
      <c r="S86" s="3">
        <v>0</v>
      </c>
      <c r="T86" s="3">
        <v>101</v>
      </c>
      <c r="U86" s="5">
        <f>Table1[[#This Row],[FC2]]*5.6</f>
        <v>565.59999999999991</v>
      </c>
      <c r="V86" s="6">
        <f>Table1[[#This Row],[EC2]]*9%</f>
        <v>50.903999999999989</v>
      </c>
      <c r="W86" s="3">
        <v>0</v>
      </c>
      <c r="X86" s="3">
        <v>1.65</v>
      </c>
      <c r="Y86" s="3">
        <v>906</v>
      </c>
      <c r="Z86" s="3">
        <v>629</v>
      </c>
      <c r="AA86" s="3">
        <v>0.01</v>
      </c>
      <c r="AB86" s="3">
        <v>0</v>
      </c>
    </row>
    <row r="87" spans="1:28" x14ac:dyDescent="0.25">
      <c r="A87" s="3" t="s">
        <v>348</v>
      </c>
      <c r="B87" s="3" t="s">
        <v>349</v>
      </c>
      <c r="C87" s="3" t="s">
        <v>350</v>
      </c>
      <c r="D87" s="3" t="s">
        <v>351</v>
      </c>
      <c r="E87" s="3" t="s">
        <v>57</v>
      </c>
      <c r="F87" s="3" t="s">
        <v>58</v>
      </c>
      <c r="G87" s="3">
        <v>3709</v>
      </c>
      <c r="H87" s="3">
        <v>3657</v>
      </c>
      <c r="I87" s="3">
        <v>1</v>
      </c>
      <c r="J87" s="3">
        <v>0</v>
      </c>
      <c r="K87" s="3">
        <v>52</v>
      </c>
      <c r="L87" s="3">
        <v>0</v>
      </c>
      <c r="M87" s="3">
        <v>0.01</v>
      </c>
      <c r="N87" s="3">
        <v>650</v>
      </c>
      <c r="O87" s="3">
        <v>291.2</v>
      </c>
      <c r="P87" s="3">
        <v>2.6</v>
      </c>
      <c r="Q87" s="3">
        <v>26.21</v>
      </c>
      <c r="R87" s="3">
        <v>0</v>
      </c>
      <c r="S87" s="3">
        <v>0</v>
      </c>
      <c r="T87" s="3">
        <v>101</v>
      </c>
      <c r="U87" s="5">
        <f>Table1[[#This Row],[FC2]]*5.6</f>
        <v>565.59999999999991</v>
      </c>
      <c r="V87" s="6">
        <f>Table1[[#This Row],[EC2]]*9%</f>
        <v>50.903999999999989</v>
      </c>
      <c r="W87" s="3">
        <v>0</v>
      </c>
      <c r="X87" s="3">
        <v>0.01</v>
      </c>
      <c r="Y87" s="3">
        <v>970</v>
      </c>
      <c r="Z87" s="3">
        <v>970</v>
      </c>
      <c r="AA87" s="3">
        <v>0.02</v>
      </c>
      <c r="AB87" s="3">
        <v>0</v>
      </c>
    </row>
    <row r="88" spans="1:28" x14ac:dyDescent="0.25">
      <c r="A88" s="3" t="s">
        <v>352</v>
      </c>
      <c r="B88" s="3" t="s">
        <v>353</v>
      </c>
      <c r="C88" s="3" t="s">
        <v>354</v>
      </c>
      <c r="D88" s="3" t="s">
        <v>355</v>
      </c>
      <c r="E88" s="3" t="s">
        <v>57</v>
      </c>
      <c r="F88" s="3" t="s">
        <v>58</v>
      </c>
      <c r="G88" s="3">
        <v>3748</v>
      </c>
      <c r="H88" s="3">
        <v>3709</v>
      </c>
      <c r="I88" s="3">
        <v>1</v>
      </c>
      <c r="J88" s="3">
        <v>0</v>
      </c>
      <c r="K88" s="3">
        <v>39</v>
      </c>
      <c r="L88" s="3">
        <v>0</v>
      </c>
      <c r="M88" s="3">
        <v>0.02</v>
      </c>
      <c r="N88" s="3">
        <v>650</v>
      </c>
      <c r="O88" s="3">
        <v>218.4</v>
      </c>
      <c r="P88" s="3">
        <v>1.95</v>
      </c>
      <c r="Q88" s="3">
        <v>19.66</v>
      </c>
      <c r="R88" s="3">
        <v>0</v>
      </c>
      <c r="S88" s="3">
        <v>0</v>
      </c>
      <c r="T88" s="3">
        <v>101</v>
      </c>
      <c r="U88" s="5">
        <f>Table1[[#This Row],[FC2]]*5.6</f>
        <v>565.59999999999991</v>
      </c>
      <c r="V88" s="6">
        <f>Table1[[#This Row],[EC2]]*9%</f>
        <v>50.903999999999989</v>
      </c>
      <c r="W88" s="3">
        <v>0</v>
      </c>
      <c r="X88" s="3">
        <v>0.02</v>
      </c>
      <c r="Y88" s="3">
        <v>890</v>
      </c>
      <c r="Z88" s="3">
        <v>890</v>
      </c>
      <c r="AA88" s="3">
        <v>0.03</v>
      </c>
      <c r="AB88" s="3">
        <v>0</v>
      </c>
    </row>
    <row r="89" spans="1:28" x14ac:dyDescent="0.25">
      <c r="A89" s="3" t="s">
        <v>356</v>
      </c>
      <c r="B89" s="3" t="s">
        <v>357</v>
      </c>
      <c r="C89" s="3" t="s">
        <v>358</v>
      </c>
      <c r="D89" s="3" t="s">
        <v>359</v>
      </c>
      <c r="E89" s="3" t="s">
        <v>57</v>
      </c>
      <c r="F89" s="3" t="s">
        <v>58</v>
      </c>
      <c r="G89" s="3">
        <v>3784</v>
      </c>
      <c r="H89" s="3">
        <v>3748</v>
      </c>
      <c r="I89" s="3">
        <v>1</v>
      </c>
      <c r="J89" s="3">
        <v>0</v>
      </c>
      <c r="K89" s="3">
        <v>36</v>
      </c>
      <c r="L89" s="3">
        <v>0</v>
      </c>
      <c r="M89" s="3">
        <v>0.03</v>
      </c>
      <c r="N89" s="3">
        <v>650</v>
      </c>
      <c r="O89" s="3">
        <v>201.6</v>
      </c>
      <c r="P89" s="3">
        <v>1.8</v>
      </c>
      <c r="Q89" s="3">
        <v>18.14</v>
      </c>
      <c r="R89" s="3">
        <v>0</v>
      </c>
      <c r="S89" s="3">
        <v>0</v>
      </c>
      <c r="T89" s="3">
        <v>101</v>
      </c>
      <c r="U89" s="5">
        <f>Table1[[#This Row],[FC2]]*5.6</f>
        <v>565.59999999999991</v>
      </c>
      <c r="V89" s="6">
        <f>Table1[[#This Row],[EC2]]*9%</f>
        <v>50.903999999999989</v>
      </c>
      <c r="W89" s="3">
        <v>0</v>
      </c>
      <c r="X89" s="3">
        <v>0.03</v>
      </c>
      <c r="Y89" s="3">
        <v>872</v>
      </c>
      <c r="Z89" s="3">
        <v>890</v>
      </c>
      <c r="AA89" s="3">
        <v>-18.43</v>
      </c>
      <c r="AB89" s="3">
        <v>0</v>
      </c>
    </row>
    <row r="90" spans="1:28" x14ac:dyDescent="0.25">
      <c r="A90" s="3" t="s">
        <v>360</v>
      </c>
      <c r="B90" s="3" t="s">
        <v>361</v>
      </c>
      <c r="C90" s="3" t="s">
        <v>362</v>
      </c>
      <c r="D90" s="3" t="s">
        <v>363</v>
      </c>
      <c r="E90" s="3" t="s">
        <v>57</v>
      </c>
      <c r="F90" s="3" t="s">
        <v>58</v>
      </c>
      <c r="G90" s="3">
        <v>3828</v>
      </c>
      <c r="H90" s="3">
        <v>3784</v>
      </c>
      <c r="I90" s="3">
        <v>1</v>
      </c>
      <c r="J90" s="3">
        <v>0</v>
      </c>
      <c r="K90" s="3">
        <v>44</v>
      </c>
      <c r="L90" s="3">
        <v>0</v>
      </c>
      <c r="M90" s="3">
        <v>-18.43</v>
      </c>
      <c r="N90" s="3">
        <v>650</v>
      </c>
      <c r="O90" s="3">
        <v>246.4</v>
      </c>
      <c r="P90" s="3">
        <v>0</v>
      </c>
      <c r="Q90" s="3">
        <v>22.18</v>
      </c>
      <c r="R90" s="3">
        <v>1</v>
      </c>
      <c r="S90" s="3">
        <v>0</v>
      </c>
      <c r="T90" s="3">
        <v>101</v>
      </c>
      <c r="U90" s="5">
        <f>Table1[[#This Row],[FC2]]*5.6</f>
        <v>565.59999999999991</v>
      </c>
      <c r="V90" s="6">
        <f>Table1[[#This Row],[EC2]]*9%</f>
        <v>50.903999999999989</v>
      </c>
      <c r="W90" s="3">
        <v>0</v>
      </c>
      <c r="X90" s="3">
        <v>-18.43</v>
      </c>
      <c r="Y90" s="3">
        <v>901</v>
      </c>
      <c r="Z90" s="3">
        <v>700</v>
      </c>
      <c r="AA90" s="3">
        <v>3.15</v>
      </c>
      <c r="AB90" s="3">
        <v>0</v>
      </c>
    </row>
    <row r="91" spans="1:28" x14ac:dyDescent="0.25">
      <c r="A91" s="3" t="s">
        <v>364</v>
      </c>
      <c r="B91" s="3" t="s">
        <v>365</v>
      </c>
      <c r="C91" s="3" t="s">
        <v>366</v>
      </c>
      <c r="D91" s="3" t="s">
        <v>367</v>
      </c>
      <c r="E91" s="3" t="s">
        <v>57</v>
      </c>
      <c r="F91" s="3" t="s">
        <v>58</v>
      </c>
      <c r="G91" s="3">
        <v>3932</v>
      </c>
      <c r="H91" s="3">
        <v>3828</v>
      </c>
      <c r="I91" s="3">
        <v>1</v>
      </c>
      <c r="J91" s="3">
        <v>0</v>
      </c>
      <c r="K91" s="3">
        <v>104</v>
      </c>
      <c r="L91" s="3">
        <v>0</v>
      </c>
      <c r="M91" s="3">
        <v>3.15</v>
      </c>
      <c r="N91" s="3">
        <v>650</v>
      </c>
      <c r="O91" s="3">
        <v>582.4</v>
      </c>
      <c r="P91" s="3">
        <v>0</v>
      </c>
      <c r="Q91" s="3">
        <v>52.42</v>
      </c>
      <c r="R91" s="3">
        <v>1</v>
      </c>
      <c r="S91" s="3">
        <v>0</v>
      </c>
      <c r="T91" s="3">
        <v>101</v>
      </c>
      <c r="U91" s="5">
        <f>Table1[[#This Row],[FC2]]*5.6</f>
        <v>565.59999999999991</v>
      </c>
      <c r="V91" s="6">
        <f>Table1[[#This Row],[EC2]]*9%</f>
        <v>50.903999999999989</v>
      </c>
      <c r="W91" s="3">
        <v>0</v>
      </c>
      <c r="X91" s="3">
        <v>3.15</v>
      </c>
      <c r="Y91" s="3">
        <v>1289</v>
      </c>
      <c r="Z91" s="3">
        <v>0</v>
      </c>
      <c r="AA91" s="3">
        <v>1288.97</v>
      </c>
      <c r="AB91" s="3">
        <v>0</v>
      </c>
    </row>
    <row r="92" spans="1:28" x14ac:dyDescent="0.25">
      <c r="A92" s="3" t="s">
        <v>368</v>
      </c>
      <c r="B92" s="3" t="s">
        <v>369</v>
      </c>
      <c r="C92" s="3" t="s">
        <v>370</v>
      </c>
      <c r="D92" s="3" t="s">
        <v>371</v>
      </c>
      <c r="E92" s="3" t="s">
        <v>57</v>
      </c>
      <c r="F92" s="3" t="s">
        <v>58</v>
      </c>
      <c r="G92" s="3">
        <v>4279</v>
      </c>
      <c r="H92" s="3">
        <v>3932</v>
      </c>
      <c r="I92" s="3">
        <v>1</v>
      </c>
      <c r="J92" s="3">
        <v>0</v>
      </c>
      <c r="K92" s="3">
        <v>347</v>
      </c>
      <c r="L92" s="3">
        <v>0</v>
      </c>
      <c r="M92" s="3">
        <v>1288.97</v>
      </c>
      <c r="N92" s="3">
        <v>650</v>
      </c>
      <c r="O92" s="3">
        <v>1943.2</v>
      </c>
      <c r="P92" s="3">
        <v>0</v>
      </c>
      <c r="Q92" s="3">
        <v>174.89</v>
      </c>
      <c r="R92" s="3">
        <v>6.89</v>
      </c>
      <c r="S92" s="3">
        <v>0</v>
      </c>
      <c r="T92" s="3">
        <v>101</v>
      </c>
      <c r="U92" s="5">
        <f>Table1[[#This Row],[FC2]]*5.6</f>
        <v>565.59999999999991</v>
      </c>
      <c r="V92" s="6">
        <f>Table1[[#This Row],[EC2]]*9%</f>
        <v>50.903999999999989</v>
      </c>
      <c r="W92" s="3">
        <v>0</v>
      </c>
      <c r="X92" s="3">
        <v>1287.97</v>
      </c>
      <c r="Y92" s="3">
        <v>4064</v>
      </c>
      <c r="Z92" s="3">
        <v>0</v>
      </c>
      <c r="AA92" s="3">
        <v>4063.95</v>
      </c>
      <c r="AB92" s="3">
        <v>0</v>
      </c>
    </row>
    <row r="93" spans="1:28" s="1" customFormat="1" x14ac:dyDescent="0.25">
      <c r="A93" s="3" t="s">
        <v>372</v>
      </c>
      <c r="B93" s="3" t="s">
        <v>373</v>
      </c>
      <c r="C93" s="3" t="s">
        <v>374</v>
      </c>
      <c r="D93" s="3" t="s">
        <v>375</v>
      </c>
      <c r="E93" s="3" t="s">
        <v>57</v>
      </c>
      <c r="F93" s="3" t="s">
        <v>58</v>
      </c>
      <c r="G93" s="3">
        <v>4483</v>
      </c>
      <c r="H93" s="3">
        <v>4279</v>
      </c>
      <c r="I93" s="3">
        <v>1</v>
      </c>
      <c r="J93" s="3">
        <v>0</v>
      </c>
      <c r="K93" s="3">
        <v>204</v>
      </c>
      <c r="L93" s="3">
        <v>0</v>
      </c>
      <c r="M93" s="3">
        <v>4063.95</v>
      </c>
      <c r="N93" s="3">
        <v>800</v>
      </c>
      <c r="O93" s="3">
        <v>1162.8</v>
      </c>
      <c r="P93" s="3">
        <v>-77.52</v>
      </c>
      <c r="Q93" s="3">
        <v>104.65</v>
      </c>
      <c r="R93" s="3">
        <v>26.72</v>
      </c>
      <c r="S93" s="3">
        <v>0</v>
      </c>
      <c r="T93" s="3">
        <v>101</v>
      </c>
      <c r="U93" s="5">
        <f>Table1[[#This Row],[FC2]]*5.7</f>
        <v>575.70000000000005</v>
      </c>
      <c r="V93" s="6">
        <f>Table1[[#This Row],[EC2]]*9%</f>
        <v>51.813000000000002</v>
      </c>
      <c r="W93" s="3">
        <v>0</v>
      </c>
      <c r="X93" s="3">
        <v>4063.95</v>
      </c>
      <c r="Y93" s="3">
        <v>6081</v>
      </c>
      <c r="Z93" s="3">
        <v>6081</v>
      </c>
      <c r="AA93" s="3">
        <v>-0.4</v>
      </c>
      <c r="AB93" s="3">
        <v>0</v>
      </c>
    </row>
    <row r="94" spans="1:28" x14ac:dyDescent="0.25">
      <c r="A94" s="3" t="s">
        <v>376</v>
      </c>
      <c r="B94" s="3" t="s">
        <v>377</v>
      </c>
      <c r="C94" s="3" t="s">
        <v>378</v>
      </c>
      <c r="D94" s="3" t="s">
        <v>379</v>
      </c>
      <c r="E94" s="3" t="s">
        <v>57</v>
      </c>
      <c r="F94" s="3" t="s">
        <v>58</v>
      </c>
      <c r="G94" s="3">
        <v>4707</v>
      </c>
      <c r="H94" s="3">
        <v>4483</v>
      </c>
      <c r="I94" s="3">
        <v>1</v>
      </c>
      <c r="J94" s="3">
        <v>0</v>
      </c>
      <c r="K94" s="3">
        <v>224</v>
      </c>
      <c r="L94" s="3">
        <v>0</v>
      </c>
      <c r="M94" s="3">
        <v>-0.4</v>
      </c>
      <c r="N94" s="3">
        <v>800</v>
      </c>
      <c r="O94" s="3">
        <v>1276.8</v>
      </c>
      <c r="P94" s="3">
        <v>-85.12</v>
      </c>
      <c r="Q94" s="3">
        <v>114.91</v>
      </c>
      <c r="R94" s="3">
        <v>26.33</v>
      </c>
      <c r="S94" s="3">
        <v>0</v>
      </c>
      <c r="T94" s="3">
        <v>101</v>
      </c>
      <c r="U94" s="5">
        <f>Table1[[#This Row],[FC2]]*5.7</f>
        <v>575.70000000000005</v>
      </c>
      <c r="V94" s="6">
        <f>Table1[[#This Row],[EC2]]*9%</f>
        <v>51.813000000000002</v>
      </c>
      <c r="W94" s="3">
        <v>0</v>
      </c>
      <c r="X94" s="3">
        <v>-0.4</v>
      </c>
      <c r="Y94" s="3">
        <v>2133</v>
      </c>
      <c r="Z94" s="3">
        <v>2133</v>
      </c>
      <c r="AA94" s="3">
        <v>-0.48</v>
      </c>
      <c r="AB94" s="3">
        <v>0</v>
      </c>
    </row>
    <row r="95" spans="1:28" x14ac:dyDescent="0.25">
      <c r="A95" s="3" t="s">
        <v>380</v>
      </c>
      <c r="B95" s="3" t="s">
        <v>381</v>
      </c>
      <c r="C95" s="3" t="s">
        <v>382</v>
      </c>
      <c r="D95" s="3" t="s">
        <v>383</v>
      </c>
      <c r="E95" s="3" t="s">
        <v>57</v>
      </c>
      <c r="F95" s="3" t="s">
        <v>58</v>
      </c>
      <c r="G95" s="3">
        <v>4905</v>
      </c>
      <c r="H95" s="3">
        <v>4707</v>
      </c>
      <c r="I95" s="3">
        <v>1</v>
      </c>
      <c r="J95" s="3">
        <v>0</v>
      </c>
      <c r="K95" s="3">
        <v>198</v>
      </c>
      <c r="L95" s="3">
        <v>0</v>
      </c>
      <c r="M95" s="3">
        <v>-0.48</v>
      </c>
      <c r="N95" s="3">
        <v>800</v>
      </c>
      <c r="O95" s="3">
        <v>1128.5999999999999</v>
      </c>
      <c r="P95" s="3">
        <v>-75.239999999999995</v>
      </c>
      <c r="Q95" s="3">
        <v>101.57</v>
      </c>
      <c r="R95" s="3">
        <v>0</v>
      </c>
      <c r="S95" s="3">
        <v>0</v>
      </c>
      <c r="T95" s="3">
        <v>101</v>
      </c>
      <c r="U95" s="5">
        <f>Table1[[#This Row],[FC2]]*5.7</f>
        <v>575.70000000000005</v>
      </c>
      <c r="V95" s="6">
        <f>Table1[[#This Row],[EC2]]*9%</f>
        <v>51.813000000000002</v>
      </c>
      <c r="W95" s="3">
        <v>0</v>
      </c>
      <c r="X95" s="3">
        <v>-0.48</v>
      </c>
      <c r="Y95" s="3">
        <v>1954</v>
      </c>
      <c r="Z95" s="3">
        <v>1954</v>
      </c>
      <c r="AA95" s="3">
        <v>0.45</v>
      </c>
      <c r="AB95" s="3">
        <v>0</v>
      </c>
    </row>
    <row r="96" spans="1:28" x14ac:dyDescent="0.25">
      <c r="A96" s="3" t="s">
        <v>384</v>
      </c>
      <c r="B96" s="3" t="s">
        <v>385</v>
      </c>
      <c r="C96" s="3" t="s">
        <v>386</v>
      </c>
      <c r="D96" s="3" t="s">
        <v>387</v>
      </c>
      <c r="E96" s="3" t="s">
        <v>57</v>
      </c>
      <c r="F96" s="3" t="s">
        <v>58</v>
      </c>
      <c r="G96" s="3">
        <v>5069</v>
      </c>
      <c r="H96" s="3">
        <v>4905</v>
      </c>
      <c r="I96" s="3">
        <v>1</v>
      </c>
      <c r="J96" s="3">
        <v>0</v>
      </c>
      <c r="K96" s="3">
        <v>164</v>
      </c>
      <c r="L96" s="3">
        <v>0</v>
      </c>
      <c r="M96" s="3">
        <v>0.45</v>
      </c>
      <c r="N96" s="3">
        <v>800</v>
      </c>
      <c r="O96" s="3">
        <v>934.8</v>
      </c>
      <c r="P96" s="3">
        <v>-9.84</v>
      </c>
      <c r="Q96" s="3">
        <v>84.13</v>
      </c>
      <c r="R96" s="3">
        <v>3.91</v>
      </c>
      <c r="S96" s="3">
        <v>11.33</v>
      </c>
      <c r="T96" s="3">
        <v>101</v>
      </c>
      <c r="U96" s="5">
        <f>Table1[[#This Row],[FC2]]*5.7</f>
        <v>575.70000000000005</v>
      </c>
      <c r="V96" s="6">
        <f>Table1[[#This Row],[EC2]]*9%</f>
        <v>51.813000000000002</v>
      </c>
      <c r="W96" s="3">
        <v>0</v>
      </c>
      <c r="X96" s="3">
        <v>0.45</v>
      </c>
      <c r="Y96" s="3">
        <v>1825</v>
      </c>
      <c r="Z96" s="3">
        <v>1825</v>
      </c>
      <c r="AA96" s="3">
        <v>-0.22</v>
      </c>
      <c r="AB96" s="3">
        <v>0</v>
      </c>
    </row>
    <row r="97" spans="1:28" x14ac:dyDescent="0.25">
      <c r="A97" s="3" t="s">
        <v>388</v>
      </c>
      <c r="B97" s="3" t="s">
        <v>389</v>
      </c>
      <c r="C97" s="3" t="s">
        <v>390</v>
      </c>
      <c r="D97" s="3" t="s">
        <v>391</v>
      </c>
      <c r="E97" s="3" t="s">
        <v>57</v>
      </c>
      <c r="F97" s="3" t="s">
        <v>58</v>
      </c>
      <c r="G97" s="3">
        <v>5224</v>
      </c>
      <c r="H97" s="3">
        <v>5069</v>
      </c>
      <c r="I97" s="3">
        <v>1</v>
      </c>
      <c r="J97" s="3">
        <v>0</v>
      </c>
      <c r="K97" s="3">
        <v>155</v>
      </c>
      <c r="L97" s="3">
        <v>0</v>
      </c>
      <c r="M97" s="3">
        <v>-0.22</v>
      </c>
      <c r="N97" s="3">
        <v>800</v>
      </c>
      <c r="O97" s="3">
        <v>883.5</v>
      </c>
      <c r="P97" s="3">
        <v>-9.3000000000000007</v>
      </c>
      <c r="Q97" s="3">
        <v>79.52</v>
      </c>
      <c r="R97" s="3">
        <v>0</v>
      </c>
      <c r="S97" s="3">
        <v>187.82</v>
      </c>
      <c r="T97" s="3">
        <v>101</v>
      </c>
      <c r="U97" s="5">
        <f>Table1[[#This Row],[FC2]]*5.7</f>
        <v>575.70000000000005</v>
      </c>
      <c r="V97" s="6">
        <f>Table1[[#This Row],[EC2]]*9%</f>
        <v>51.813000000000002</v>
      </c>
      <c r="W97" s="3">
        <v>0</v>
      </c>
      <c r="X97" s="3">
        <v>-0.22</v>
      </c>
      <c r="Y97" s="3">
        <v>1941</v>
      </c>
      <c r="Z97" s="3">
        <v>1940</v>
      </c>
      <c r="AA97" s="3">
        <v>1.32</v>
      </c>
      <c r="AB97" s="3">
        <v>0</v>
      </c>
    </row>
    <row r="98" spans="1:28" x14ac:dyDescent="0.25">
      <c r="A98" s="3" t="s">
        <v>392</v>
      </c>
      <c r="B98" s="3" t="s">
        <v>393</v>
      </c>
      <c r="C98" s="3" t="s">
        <v>394</v>
      </c>
      <c r="D98" s="3" t="s">
        <v>395</v>
      </c>
      <c r="E98" s="3" t="s">
        <v>57</v>
      </c>
      <c r="F98" s="3" t="s">
        <v>58</v>
      </c>
      <c r="G98" s="3">
        <v>5335</v>
      </c>
      <c r="H98" s="3">
        <v>5224</v>
      </c>
      <c r="I98" s="3">
        <v>1</v>
      </c>
      <c r="J98" s="3">
        <v>0</v>
      </c>
      <c r="K98" s="3">
        <v>111</v>
      </c>
      <c r="L98" s="3">
        <v>0</v>
      </c>
      <c r="M98" s="3">
        <v>1.32</v>
      </c>
      <c r="N98" s="3">
        <v>800</v>
      </c>
      <c r="O98" s="3">
        <v>632.70000000000005</v>
      </c>
      <c r="P98" s="3">
        <v>-6.66</v>
      </c>
      <c r="Q98" s="3">
        <v>56.94</v>
      </c>
      <c r="R98" s="3">
        <v>4.53</v>
      </c>
      <c r="S98" s="3">
        <v>0</v>
      </c>
      <c r="T98" s="3">
        <v>101</v>
      </c>
      <c r="U98" s="5">
        <f>Table1[[#This Row],[FC2]]*5.7</f>
        <v>575.70000000000005</v>
      </c>
      <c r="V98" s="6">
        <f>Table1[[#This Row],[EC2]]*9%</f>
        <v>51.813000000000002</v>
      </c>
      <c r="W98" s="3">
        <v>0</v>
      </c>
      <c r="X98" s="3">
        <v>1.32</v>
      </c>
      <c r="Y98" s="3">
        <v>1489</v>
      </c>
      <c r="Z98" s="3">
        <v>1489</v>
      </c>
      <c r="AA98" s="3">
        <v>-0.17</v>
      </c>
      <c r="AB98" s="3">
        <v>0</v>
      </c>
    </row>
    <row r="99" spans="1:28" x14ac:dyDescent="0.25">
      <c r="A99" s="3" t="s">
        <v>396</v>
      </c>
      <c r="B99" s="3" t="s">
        <v>397</v>
      </c>
      <c r="C99" s="3" t="s">
        <v>398</v>
      </c>
      <c r="D99" s="3" t="s">
        <v>399</v>
      </c>
      <c r="E99" s="3" t="s">
        <v>57</v>
      </c>
      <c r="F99" s="3" t="s">
        <v>58</v>
      </c>
      <c r="G99" s="3">
        <v>5443</v>
      </c>
      <c r="H99" s="3">
        <v>5335</v>
      </c>
      <c r="I99" s="3">
        <v>1</v>
      </c>
      <c r="J99" s="3">
        <v>0</v>
      </c>
      <c r="K99" s="3">
        <v>108</v>
      </c>
      <c r="L99" s="3">
        <v>0</v>
      </c>
      <c r="M99" s="3">
        <v>-0.17</v>
      </c>
      <c r="N99" s="3">
        <v>800</v>
      </c>
      <c r="O99" s="3">
        <v>615.6</v>
      </c>
      <c r="P99" s="3">
        <v>0</v>
      </c>
      <c r="Q99" s="3">
        <v>55.4</v>
      </c>
      <c r="R99" s="3">
        <v>0</v>
      </c>
      <c r="S99" s="3">
        <v>0</v>
      </c>
      <c r="T99" s="3">
        <v>101</v>
      </c>
      <c r="U99" s="5">
        <f>Table1[[#This Row],[FC2]]*5.7</f>
        <v>575.70000000000005</v>
      </c>
      <c r="V99" s="6">
        <f>Table1[[#This Row],[EC2]]*9%</f>
        <v>51.813000000000002</v>
      </c>
      <c r="W99" s="3">
        <v>0</v>
      </c>
      <c r="X99" s="3">
        <v>-0.17</v>
      </c>
      <c r="Y99" s="3">
        <v>1471</v>
      </c>
      <c r="Z99" s="3">
        <v>1471</v>
      </c>
      <c r="AA99" s="3">
        <v>-0.17</v>
      </c>
      <c r="AB99" s="3">
        <v>0</v>
      </c>
    </row>
    <row r="100" spans="1:28" x14ac:dyDescent="0.25">
      <c r="A100" s="3" t="s">
        <v>400</v>
      </c>
      <c r="B100" s="3" t="s">
        <v>401</v>
      </c>
      <c r="C100" s="3" t="s">
        <v>402</v>
      </c>
      <c r="D100" s="3" t="s">
        <v>403</v>
      </c>
      <c r="E100" s="3" t="s">
        <v>57</v>
      </c>
      <c r="F100" s="3" t="s">
        <v>58</v>
      </c>
      <c r="G100" s="3">
        <v>5547</v>
      </c>
      <c r="H100" s="3">
        <v>5443</v>
      </c>
      <c r="I100" s="3">
        <v>1</v>
      </c>
      <c r="J100" s="3">
        <v>0</v>
      </c>
      <c r="K100" s="3">
        <v>104</v>
      </c>
      <c r="L100" s="3">
        <v>0</v>
      </c>
      <c r="M100" s="3">
        <v>-0.17</v>
      </c>
      <c r="N100" s="3">
        <v>800</v>
      </c>
      <c r="O100" s="3">
        <v>592.79999999999995</v>
      </c>
      <c r="P100" s="3">
        <v>0</v>
      </c>
      <c r="Q100" s="3">
        <v>53.35</v>
      </c>
      <c r="R100" s="3">
        <v>0</v>
      </c>
      <c r="S100" s="3">
        <v>0</v>
      </c>
      <c r="T100" s="3">
        <v>101</v>
      </c>
      <c r="U100" s="5">
        <f>Table1[[#This Row],[FC2]]*5.7</f>
        <v>575.70000000000005</v>
      </c>
      <c r="V100" s="6">
        <f>Table1[[#This Row],[EC2]]*9%</f>
        <v>51.813000000000002</v>
      </c>
      <c r="W100" s="3">
        <v>0</v>
      </c>
      <c r="X100" s="3">
        <v>-0.17</v>
      </c>
      <c r="Y100" s="3">
        <v>1446</v>
      </c>
      <c r="Z100" s="3">
        <v>1450</v>
      </c>
      <c r="AA100" s="3">
        <v>-4.0199999999999996</v>
      </c>
      <c r="AB100" s="3">
        <v>0</v>
      </c>
    </row>
    <row r="101" spans="1:28" x14ac:dyDescent="0.25">
      <c r="A101" s="3" t="s">
        <v>404</v>
      </c>
      <c r="B101" s="3" t="s">
        <v>405</v>
      </c>
      <c r="C101" s="3" t="s">
        <v>406</v>
      </c>
      <c r="D101" s="3" t="s">
        <v>407</v>
      </c>
      <c r="E101" s="3" t="s">
        <v>57</v>
      </c>
      <c r="F101" s="3" t="s">
        <v>58</v>
      </c>
      <c r="G101" s="3">
        <v>5586</v>
      </c>
      <c r="H101" s="3">
        <v>5547</v>
      </c>
      <c r="I101" s="3">
        <v>1</v>
      </c>
      <c r="J101" s="3">
        <v>0</v>
      </c>
      <c r="K101" s="3">
        <v>39</v>
      </c>
      <c r="L101" s="3">
        <v>0</v>
      </c>
      <c r="M101" s="3">
        <v>-4.0199999999999996</v>
      </c>
      <c r="N101" s="3">
        <v>800</v>
      </c>
      <c r="O101" s="3">
        <v>222.3</v>
      </c>
      <c r="P101" s="3">
        <v>0</v>
      </c>
      <c r="Q101" s="3">
        <v>20.010000000000002</v>
      </c>
      <c r="R101" s="3">
        <v>1</v>
      </c>
      <c r="S101" s="3">
        <v>0</v>
      </c>
      <c r="T101" s="3">
        <v>101</v>
      </c>
      <c r="U101" s="5">
        <f>Table1[[#This Row],[FC2]]*5.7</f>
        <v>575.70000000000005</v>
      </c>
      <c r="V101" s="6">
        <f>Table1[[#This Row],[EC2]]*9%</f>
        <v>51.813000000000002</v>
      </c>
      <c r="W101" s="3">
        <v>0</v>
      </c>
      <c r="X101" s="3">
        <v>-4.0199999999999996</v>
      </c>
      <c r="Y101" s="3">
        <v>1039</v>
      </c>
      <c r="Z101" s="3">
        <v>1040</v>
      </c>
      <c r="AA101" s="3">
        <v>-1</v>
      </c>
      <c r="AB101" s="3">
        <v>0</v>
      </c>
    </row>
    <row r="102" spans="1:28" x14ac:dyDescent="0.25">
      <c r="A102" s="3" t="s">
        <v>408</v>
      </c>
      <c r="B102" s="3" t="s">
        <v>409</v>
      </c>
      <c r="C102" s="3" t="s">
        <v>410</v>
      </c>
      <c r="D102" s="3" t="s">
        <v>411</v>
      </c>
      <c r="E102" s="3" t="s">
        <v>57</v>
      </c>
      <c r="F102" s="3" t="s">
        <v>58</v>
      </c>
      <c r="G102" s="3">
        <v>5671</v>
      </c>
      <c r="H102" s="3">
        <v>5586</v>
      </c>
      <c r="I102" s="3">
        <v>1</v>
      </c>
      <c r="J102" s="3">
        <v>0</v>
      </c>
      <c r="K102" s="3">
        <v>85</v>
      </c>
      <c r="L102" s="3">
        <v>0</v>
      </c>
      <c r="M102" s="3">
        <v>-1</v>
      </c>
      <c r="N102" s="3">
        <v>800</v>
      </c>
      <c r="O102" s="3">
        <v>484.5</v>
      </c>
      <c r="P102" s="3">
        <v>0</v>
      </c>
      <c r="Q102" s="3">
        <v>43.61</v>
      </c>
      <c r="R102" s="3">
        <v>0</v>
      </c>
      <c r="S102" s="3">
        <v>0</v>
      </c>
      <c r="T102" s="3">
        <v>101</v>
      </c>
      <c r="U102" s="5">
        <f>Table1[[#This Row],[FC2]]*5.7</f>
        <v>575.70000000000005</v>
      </c>
      <c r="V102" s="6">
        <f>Table1[[#This Row],[EC2]]*9%</f>
        <v>51.813000000000002</v>
      </c>
      <c r="W102" s="3">
        <v>0</v>
      </c>
      <c r="X102" s="3">
        <v>-1</v>
      </c>
      <c r="Y102" s="3">
        <v>1327</v>
      </c>
      <c r="Z102" s="3">
        <v>1330</v>
      </c>
      <c r="AA102" s="3">
        <v>-3</v>
      </c>
      <c r="AB102" s="3">
        <v>0</v>
      </c>
    </row>
    <row r="103" spans="1:28" x14ac:dyDescent="0.25">
      <c r="A103" s="3" t="s">
        <v>412</v>
      </c>
      <c r="B103" s="3" t="s">
        <v>413</v>
      </c>
      <c r="C103" s="3" t="s">
        <v>414</v>
      </c>
      <c r="D103" s="3" t="s">
        <v>415</v>
      </c>
      <c r="E103" s="3" t="s">
        <v>57</v>
      </c>
      <c r="F103" s="3" t="s">
        <v>58</v>
      </c>
      <c r="G103" s="3">
        <v>5785</v>
      </c>
      <c r="H103" s="3">
        <v>5671</v>
      </c>
      <c r="I103" s="3">
        <v>1</v>
      </c>
      <c r="J103" s="3">
        <v>0</v>
      </c>
      <c r="K103" s="3">
        <v>114</v>
      </c>
      <c r="L103" s="3">
        <v>0</v>
      </c>
      <c r="M103" s="3">
        <v>-3</v>
      </c>
      <c r="N103" s="3">
        <v>950</v>
      </c>
      <c r="O103" s="3">
        <v>655.5</v>
      </c>
      <c r="P103" s="3">
        <v>0</v>
      </c>
      <c r="Q103" s="3">
        <v>59</v>
      </c>
      <c r="R103" s="3">
        <v>3.98</v>
      </c>
      <c r="S103" s="3">
        <v>0</v>
      </c>
      <c r="T103" s="3">
        <v>101</v>
      </c>
      <c r="U103" s="5">
        <f>Table1[[#This Row],[FC2]]*5.96</f>
        <v>601.96</v>
      </c>
      <c r="V103" s="6">
        <f>Table1[[#This Row],[EC2]]*9%</f>
        <v>54.176400000000001</v>
      </c>
      <c r="W103" s="3">
        <v>0</v>
      </c>
      <c r="X103" s="3">
        <v>-3</v>
      </c>
      <c r="Y103" s="3">
        <v>1665</v>
      </c>
      <c r="Z103" s="3">
        <v>1665</v>
      </c>
      <c r="AA103" s="3">
        <v>0</v>
      </c>
      <c r="AB103" s="3">
        <v>0</v>
      </c>
    </row>
    <row r="104" spans="1:28" x14ac:dyDescent="0.25">
      <c r="A104" s="3" t="s">
        <v>416</v>
      </c>
      <c r="B104" s="3" t="s">
        <v>417</v>
      </c>
      <c r="C104" s="3" t="s">
        <v>418</v>
      </c>
      <c r="D104" s="3" t="s">
        <v>419</v>
      </c>
      <c r="E104" s="3" t="s">
        <v>57</v>
      </c>
      <c r="F104" s="3" t="s">
        <v>58</v>
      </c>
      <c r="G104" s="3">
        <v>5804</v>
      </c>
      <c r="H104" s="3">
        <v>5785</v>
      </c>
      <c r="I104" s="3">
        <v>1</v>
      </c>
      <c r="J104" s="3">
        <v>0</v>
      </c>
      <c r="K104" s="3">
        <v>19</v>
      </c>
      <c r="L104" s="3">
        <v>0</v>
      </c>
      <c r="M104" s="3">
        <v>0</v>
      </c>
      <c r="N104" s="3">
        <v>950</v>
      </c>
      <c r="O104" s="3">
        <v>109.25</v>
      </c>
      <c r="P104" s="3">
        <v>0</v>
      </c>
      <c r="Q104" s="3">
        <v>9.83</v>
      </c>
      <c r="R104" s="3">
        <v>1</v>
      </c>
      <c r="S104" s="3">
        <v>0</v>
      </c>
      <c r="T104" s="3">
        <v>101</v>
      </c>
      <c r="U104" s="5">
        <f>Table1[[#This Row],[FC2]]*5.96</f>
        <v>601.96</v>
      </c>
      <c r="V104" s="6">
        <f>Table1[[#This Row],[EC2]]*9%</f>
        <v>54.176400000000001</v>
      </c>
      <c r="W104" s="3">
        <v>0</v>
      </c>
      <c r="X104" s="3">
        <v>0</v>
      </c>
      <c r="Y104" s="3">
        <v>889</v>
      </c>
      <c r="Z104" s="3">
        <v>890</v>
      </c>
      <c r="AA104" s="3">
        <v>-1</v>
      </c>
      <c r="AB104" s="3">
        <v>0</v>
      </c>
    </row>
    <row r="105" spans="1:28" x14ac:dyDescent="0.25">
      <c r="A105" s="3" t="s">
        <v>420</v>
      </c>
      <c r="B105" s="3" t="s">
        <v>421</v>
      </c>
      <c r="C105" s="3" t="s">
        <v>422</v>
      </c>
      <c r="D105" s="3" t="s">
        <v>423</v>
      </c>
      <c r="E105" s="3" t="s">
        <v>57</v>
      </c>
      <c r="F105" s="3" t="s">
        <v>58</v>
      </c>
      <c r="G105" s="3">
        <v>5883</v>
      </c>
      <c r="H105" s="3">
        <v>5804</v>
      </c>
      <c r="I105" s="3">
        <v>1</v>
      </c>
      <c r="J105" s="3">
        <v>0</v>
      </c>
      <c r="K105" s="3">
        <v>79</v>
      </c>
      <c r="L105" s="3">
        <v>0</v>
      </c>
      <c r="M105" s="3">
        <v>-1</v>
      </c>
      <c r="N105" s="3">
        <v>950</v>
      </c>
      <c r="O105" s="3">
        <v>454.25</v>
      </c>
      <c r="P105" s="3">
        <v>15.01</v>
      </c>
      <c r="Q105" s="3">
        <v>40.880000000000003</v>
      </c>
      <c r="R105" s="3">
        <v>1</v>
      </c>
      <c r="S105" s="3">
        <v>0</v>
      </c>
      <c r="T105" s="3">
        <v>101</v>
      </c>
      <c r="U105" s="5">
        <f>Table1[[#This Row],[FC2]]*5.96</f>
        <v>601.96</v>
      </c>
      <c r="V105" s="6">
        <f>Table1[[#This Row],[EC2]]*9%</f>
        <v>54.176400000000001</v>
      </c>
      <c r="W105" s="3">
        <v>0</v>
      </c>
      <c r="X105" s="3">
        <v>-1</v>
      </c>
      <c r="Y105" s="3">
        <v>1460</v>
      </c>
      <c r="Z105" s="3">
        <v>1460</v>
      </c>
      <c r="AA105" s="3">
        <v>0</v>
      </c>
      <c r="AB105" s="3">
        <v>0</v>
      </c>
    </row>
    <row r="106" spans="1:28" x14ac:dyDescent="0.25">
      <c r="A106" s="3" t="s">
        <v>424</v>
      </c>
      <c r="B106" s="3" t="s">
        <v>425</v>
      </c>
      <c r="C106" s="3" t="s">
        <v>426</v>
      </c>
      <c r="D106" s="3" t="s">
        <v>427</v>
      </c>
      <c r="E106" s="3" t="s">
        <v>57</v>
      </c>
      <c r="F106" s="3" t="s">
        <v>58</v>
      </c>
      <c r="G106" s="3">
        <v>5980</v>
      </c>
      <c r="H106" s="3">
        <v>5883</v>
      </c>
      <c r="I106" s="3">
        <v>1</v>
      </c>
      <c r="J106" s="3">
        <v>0</v>
      </c>
      <c r="K106" s="3">
        <v>97</v>
      </c>
      <c r="L106" s="3">
        <v>0</v>
      </c>
      <c r="M106" s="3">
        <v>0</v>
      </c>
      <c r="N106" s="3">
        <v>950</v>
      </c>
      <c r="O106" s="3">
        <v>557.75</v>
      </c>
      <c r="P106" s="3">
        <v>18.43</v>
      </c>
      <c r="Q106" s="3">
        <v>50.2</v>
      </c>
      <c r="R106" s="3">
        <v>1</v>
      </c>
      <c r="S106" s="3">
        <v>0</v>
      </c>
      <c r="T106" s="3">
        <v>101</v>
      </c>
      <c r="U106" s="5">
        <f>Table1[[#This Row],[FC2]]*5.96</f>
        <v>601.96</v>
      </c>
      <c r="V106" s="6">
        <f>Table1[[#This Row],[EC2]]*9%</f>
        <v>54.176400000000001</v>
      </c>
      <c r="W106" s="3">
        <v>0</v>
      </c>
      <c r="X106" s="3">
        <v>0</v>
      </c>
      <c r="Y106" s="3">
        <v>1577</v>
      </c>
      <c r="Z106" s="3">
        <v>1577</v>
      </c>
      <c r="AA106" s="3">
        <v>0</v>
      </c>
      <c r="AB106" s="3">
        <v>0</v>
      </c>
    </row>
    <row r="107" spans="1:28" x14ac:dyDescent="0.25">
      <c r="A107" s="3" t="s">
        <v>428</v>
      </c>
      <c r="B107" s="3" t="s">
        <v>429</v>
      </c>
      <c r="C107" s="3" t="s">
        <v>430</v>
      </c>
      <c r="D107" s="3" t="s">
        <v>431</v>
      </c>
      <c r="E107" s="3" t="s">
        <v>57</v>
      </c>
      <c r="F107" s="3" t="s">
        <v>58</v>
      </c>
      <c r="G107" s="3">
        <v>6041</v>
      </c>
      <c r="H107" s="3">
        <v>5980</v>
      </c>
      <c r="I107" s="3">
        <v>1</v>
      </c>
      <c r="J107" s="3">
        <v>0</v>
      </c>
      <c r="K107" s="3">
        <v>61</v>
      </c>
      <c r="L107" s="3">
        <v>0</v>
      </c>
      <c r="M107" s="3">
        <v>0</v>
      </c>
      <c r="N107" s="3">
        <v>950</v>
      </c>
      <c r="O107" s="3">
        <v>350.75</v>
      </c>
      <c r="P107" s="3">
        <v>11.59</v>
      </c>
      <c r="Q107" s="3">
        <v>31.57</v>
      </c>
      <c r="R107" s="3">
        <v>1.05</v>
      </c>
      <c r="S107" s="3">
        <v>0</v>
      </c>
      <c r="T107" s="3">
        <v>101</v>
      </c>
      <c r="U107" s="5">
        <f>Table1[[#This Row],[FC2]]*5.96</f>
        <v>601.96</v>
      </c>
      <c r="V107" s="6">
        <f>Table1[[#This Row],[EC2]]*9%</f>
        <v>54.176400000000001</v>
      </c>
      <c r="W107" s="3">
        <v>0</v>
      </c>
      <c r="X107" s="3">
        <v>0</v>
      </c>
      <c r="Y107" s="3">
        <v>1345</v>
      </c>
      <c r="Z107" s="3">
        <v>1345</v>
      </c>
      <c r="AA107" s="3">
        <v>0</v>
      </c>
      <c r="AB107" s="3">
        <v>0</v>
      </c>
    </row>
    <row r="108" spans="1:28" x14ac:dyDescent="0.25">
      <c r="A108" s="3" t="s">
        <v>432</v>
      </c>
      <c r="B108" s="3" t="s">
        <v>433</v>
      </c>
      <c r="C108" s="3" t="s">
        <v>434</v>
      </c>
      <c r="D108" s="3" t="s">
        <v>435</v>
      </c>
      <c r="E108" s="3" t="s">
        <v>57</v>
      </c>
      <c r="F108" s="3" t="s">
        <v>58</v>
      </c>
      <c r="G108" s="3">
        <v>6108</v>
      </c>
      <c r="H108" s="3">
        <v>6041</v>
      </c>
      <c r="I108" s="3">
        <v>1</v>
      </c>
      <c r="J108" s="3">
        <v>0</v>
      </c>
      <c r="K108" s="3">
        <v>67</v>
      </c>
      <c r="L108" s="3">
        <v>0</v>
      </c>
      <c r="M108" s="3">
        <v>0</v>
      </c>
      <c r="N108" s="3">
        <v>950</v>
      </c>
      <c r="O108" s="3">
        <v>385.25</v>
      </c>
      <c r="P108" s="3">
        <v>35.51</v>
      </c>
      <c r="Q108" s="3">
        <v>34.67</v>
      </c>
      <c r="R108" s="3">
        <v>1</v>
      </c>
      <c r="S108" s="3">
        <v>0</v>
      </c>
      <c r="T108" s="3">
        <v>101</v>
      </c>
      <c r="U108" s="5">
        <f>Table1[[#This Row],[FC2]]*5.96</f>
        <v>601.96</v>
      </c>
      <c r="V108" s="6">
        <f>Table1[[#This Row],[EC2]]*9%</f>
        <v>54.176400000000001</v>
      </c>
      <c r="W108" s="3">
        <v>0</v>
      </c>
      <c r="X108" s="3">
        <v>0</v>
      </c>
      <c r="Y108" s="3">
        <v>1406</v>
      </c>
      <c r="Z108" s="3">
        <v>1406</v>
      </c>
      <c r="AA108" s="3">
        <v>0</v>
      </c>
      <c r="AB108" s="3">
        <v>0</v>
      </c>
    </row>
    <row r="109" spans="1:28" x14ac:dyDescent="0.25">
      <c r="A109" s="3" t="s">
        <v>436</v>
      </c>
      <c r="B109" s="3" t="s">
        <v>437</v>
      </c>
      <c r="C109" s="3" t="s">
        <v>438</v>
      </c>
      <c r="D109" s="3" t="s">
        <v>439</v>
      </c>
      <c r="E109" s="3" t="s">
        <v>57</v>
      </c>
      <c r="F109" s="3" t="s">
        <v>58</v>
      </c>
      <c r="G109" s="3">
        <v>6171</v>
      </c>
      <c r="H109" s="3">
        <v>6108</v>
      </c>
      <c r="I109" s="3">
        <v>1</v>
      </c>
      <c r="J109" s="3">
        <v>0</v>
      </c>
      <c r="K109" s="3">
        <v>63</v>
      </c>
      <c r="L109" s="3">
        <v>0</v>
      </c>
      <c r="M109" s="3">
        <v>0</v>
      </c>
      <c r="N109" s="3">
        <v>950</v>
      </c>
      <c r="O109" s="3">
        <v>362.25</v>
      </c>
      <c r="P109" s="3">
        <v>33.39</v>
      </c>
      <c r="Q109" s="3">
        <v>32.6</v>
      </c>
      <c r="R109" s="3">
        <v>1.41</v>
      </c>
      <c r="S109" s="3">
        <v>0</v>
      </c>
      <c r="T109" s="3">
        <v>101</v>
      </c>
      <c r="U109" s="5">
        <f>Table1[[#This Row],[FC2]]*5.96</f>
        <v>601.96</v>
      </c>
      <c r="V109" s="6">
        <f>Table1[[#This Row],[EC2]]*9%</f>
        <v>54.176400000000001</v>
      </c>
      <c r="W109" s="3">
        <v>0</v>
      </c>
      <c r="X109" s="3">
        <v>0</v>
      </c>
      <c r="Y109" s="3">
        <v>1380</v>
      </c>
      <c r="Z109" s="3">
        <v>1380</v>
      </c>
      <c r="AA109" s="3">
        <v>0</v>
      </c>
      <c r="AB109" s="3">
        <v>0</v>
      </c>
    </row>
    <row r="110" spans="1:28" x14ac:dyDescent="0.25">
      <c r="A110" s="3" t="s">
        <v>440</v>
      </c>
      <c r="B110" s="3" t="s">
        <v>441</v>
      </c>
      <c r="C110" s="3" t="s">
        <v>442</v>
      </c>
      <c r="D110" s="3" t="s">
        <v>443</v>
      </c>
      <c r="E110" s="3" t="s">
        <v>57</v>
      </c>
      <c r="F110" s="3" t="s">
        <v>58</v>
      </c>
      <c r="G110" s="3">
        <v>6249</v>
      </c>
      <c r="H110" s="3">
        <v>6171</v>
      </c>
      <c r="I110" s="3">
        <v>1</v>
      </c>
      <c r="J110" s="3">
        <v>0</v>
      </c>
      <c r="K110" s="3">
        <v>78</v>
      </c>
      <c r="L110" s="3">
        <v>0</v>
      </c>
      <c r="M110" s="3">
        <v>0</v>
      </c>
      <c r="N110" s="3">
        <v>950</v>
      </c>
      <c r="O110" s="3">
        <v>448.5</v>
      </c>
      <c r="P110" s="3">
        <v>41.34</v>
      </c>
      <c r="Q110" s="3">
        <v>40.369999999999997</v>
      </c>
      <c r="R110" s="3">
        <v>1.38</v>
      </c>
      <c r="S110" s="3">
        <v>0</v>
      </c>
      <c r="T110" s="3">
        <v>101</v>
      </c>
      <c r="U110" s="5">
        <f>Table1[[#This Row],[FC2]]*5.96</f>
        <v>601.96</v>
      </c>
      <c r="V110" s="6">
        <f>Table1[[#This Row],[EC2]]*9%</f>
        <v>54.176400000000001</v>
      </c>
      <c r="W110" s="3">
        <v>0</v>
      </c>
      <c r="X110" s="3">
        <v>0</v>
      </c>
      <c r="Y110" s="3">
        <v>1482</v>
      </c>
      <c r="Z110" s="3">
        <v>1482</v>
      </c>
      <c r="AA110" s="3">
        <v>0</v>
      </c>
      <c r="AB110" s="3">
        <v>0</v>
      </c>
    </row>
    <row r="111" spans="1:28" x14ac:dyDescent="0.25">
      <c r="A111" s="3" t="s">
        <v>444</v>
      </c>
      <c r="B111" s="3" t="s">
        <v>445</v>
      </c>
      <c r="C111" s="3" t="s">
        <v>446</v>
      </c>
      <c r="D111" s="3" t="s">
        <v>447</v>
      </c>
      <c r="E111" s="3" t="s">
        <v>57</v>
      </c>
      <c r="F111" s="3" t="s">
        <v>58</v>
      </c>
      <c r="G111" s="3">
        <v>6347</v>
      </c>
      <c r="H111" s="3">
        <v>6249</v>
      </c>
      <c r="I111" s="3">
        <v>1</v>
      </c>
      <c r="J111" s="3">
        <v>0</v>
      </c>
      <c r="K111" s="3">
        <v>98</v>
      </c>
      <c r="L111" s="3">
        <v>0</v>
      </c>
      <c r="M111" s="3">
        <v>0</v>
      </c>
      <c r="N111" s="3">
        <v>950</v>
      </c>
      <c r="O111" s="3">
        <v>563.5</v>
      </c>
      <c r="P111" s="3">
        <v>51.94</v>
      </c>
      <c r="Q111" s="3">
        <v>50.72</v>
      </c>
      <c r="R111" s="3">
        <v>0</v>
      </c>
      <c r="S111" s="3">
        <v>0</v>
      </c>
      <c r="T111" s="3">
        <v>101</v>
      </c>
      <c r="U111" s="5">
        <f>Table1[[#This Row],[FC2]]*5.96</f>
        <v>601.96</v>
      </c>
      <c r="V111" s="6">
        <f>Table1[[#This Row],[EC2]]*9%</f>
        <v>54.176400000000001</v>
      </c>
      <c r="W111" s="3">
        <v>0</v>
      </c>
      <c r="X111" s="3">
        <v>0</v>
      </c>
      <c r="Y111" s="3">
        <v>1616</v>
      </c>
      <c r="Z111" s="3">
        <v>1616</v>
      </c>
      <c r="AA111" s="3">
        <v>0</v>
      </c>
      <c r="AB111" s="3">
        <v>0</v>
      </c>
    </row>
    <row r="112" spans="1:28" x14ac:dyDescent="0.25">
      <c r="A112" s="3" t="s">
        <v>448</v>
      </c>
      <c r="B112" s="3" t="s">
        <v>449</v>
      </c>
      <c r="C112" s="3" t="s">
        <v>450</v>
      </c>
      <c r="D112" s="3" t="s">
        <v>451</v>
      </c>
      <c r="E112" s="3" t="s">
        <v>57</v>
      </c>
      <c r="F112" s="3" t="s">
        <v>58</v>
      </c>
      <c r="G112" s="3">
        <v>6418</v>
      </c>
      <c r="H112" s="3">
        <v>6347</v>
      </c>
      <c r="I112" s="3">
        <v>1</v>
      </c>
      <c r="J112" s="3">
        <v>0</v>
      </c>
      <c r="K112" s="3">
        <v>71</v>
      </c>
      <c r="L112" s="3">
        <v>0</v>
      </c>
      <c r="M112" s="3">
        <v>0</v>
      </c>
      <c r="N112" s="3">
        <v>950</v>
      </c>
      <c r="O112" s="3">
        <v>408.25</v>
      </c>
      <c r="P112" s="3">
        <v>37.630000000000003</v>
      </c>
      <c r="Q112" s="3">
        <v>36.74</v>
      </c>
      <c r="R112" s="3">
        <v>0</v>
      </c>
      <c r="S112" s="3">
        <v>0</v>
      </c>
      <c r="T112" s="3">
        <v>101</v>
      </c>
      <c r="U112" s="5">
        <f>Table1[[#This Row],[FC2]]*5.96</f>
        <v>601.96</v>
      </c>
      <c r="V112" s="6">
        <f>Table1[[#This Row],[EC2]]*9%</f>
        <v>54.176400000000001</v>
      </c>
      <c r="W112" s="3">
        <v>0</v>
      </c>
      <c r="X112" s="3">
        <v>0</v>
      </c>
      <c r="Y112" s="3">
        <v>1433</v>
      </c>
      <c r="Z112" s="3">
        <v>1433</v>
      </c>
      <c r="AA112" s="3">
        <v>0</v>
      </c>
      <c r="AB112" s="3">
        <v>0</v>
      </c>
    </row>
    <row r="113" spans="1:28" x14ac:dyDescent="0.25">
      <c r="A113" s="3" t="s">
        <v>452</v>
      </c>
      <c r="B113" s="3" t="s">
        <v>453</v>
      </c>
      <c r="C113" s="3" t="s">
        <v>454</v>
      </c>
      <c r="D113" s="3" t="s">
        <v>455</v>
      </c>
      <c r="E113" s="3" t="s">
        <v>57</v>
      </c>
      <c r="F113" s="3" t="s">
        <v>58</v>
      </c>
      <c r="G113" s="3">
        <v>6699</v>
      </c>
      <c r="H113" s="3">
        <v>6418</v>
      </c>
      <c r="I113" s="3">
        <v>1</v>
      </c>
      <c r="J113" s="3">
        <v>0</v>
      </c>
      <c r="K113" s="3">
        <v>281</v>
      </c>
      <c r="L113" s="3">
        <v>0</v>
      </c>
      <c r="M113" s="3">
        <v>0</v>
      </c>
      <c r="N113" s="3">
        <v>950</v>
      </c>
      <c r="O113" s="3">
        <v>1615.75</v>
      </c>
      <c r="P113" s="3">
        <v>148.93</v>
      </c>
      <c r="Q113" s="3">
        <v>145.41999999999999</v>
      </c>
      <c r="R113" s="3">
        <v>1</v>
      </c>
      <c r="S113" s="3">
        <v>0</v>
      </c>
      <c r="T113" s="3">
        <v>101</v>
      </c>
      <c r="U113" s="5">
        <f>Table1[[#This Row],[FC2]]*5.96</f>
        <v>601.96</v>
      </c>
      <c r="V113" s="6">
        <f>Table1[[#This Row],[EC2]]*9%</f>
        <v>54.176400000000001</v>
      </c>
      <c r="W113" s="3">
        <v>0</v>
      </c>
      <c r="X113" s="3">
        <v>0</v>
      </c>
      <c r="Y113" s="3">
        <v>2861</v>
      </c>
      <c r="Z113" s="3">
        <v>2861</v>
      </c>
      <c r="AA113" s="3">
        <v>0</v>
      </c>
      <c r="AB113" s="3">
        <v>0</v>
      </c>
    </row>
    <row r="114" spans="1:28" x14ac:dyDescent="0.25">
      <c r="A114" s="3" t="s">
        <v>456</v>
      </c>
      <c r="B114" s="3" t="s">
        <v>457</v>
      </c>
      <c r="C114" s="3" t="s">
        <v>458</v>
      </c>
      <c r="D114" s="3" t="s">
        <v>459</v>
      </c>
      <c r="E114" s="3" t="s">
        <v>57</v>
      </c>
      <c r="F114" s="3" t="s">
        <v>58</v>
      </c>
      <c r="G114" s="3">
        <v>6888</v>
      </c>
      <c r="H114" s="3">
        <v>6699</v>
      </c>
      <c r="I114" s="3">
        <v>1</v>
      </c>
      <c r="J114" s="3">
        <v>0</v>
      </c>
      <c r="K114" s="3">
        <v>189</v>
      </c>
      <c r="L114" s="3">
        <v>0</v>
      </c>
      <c r="M114" s="3">
        <v>0</v>
      </c>
      <c r="N114" s="3">
        <v>950</v>
      </c>
      <c r="O114" s="3">
        <v>1086.75</v>
      </c>
      <c r="P114" s="3">
        <v>100.17</v>
      </c>
      <c r="Q114" s="3">
        <v>97.81</v>
      </c>
      <c r="R114" s="3">
        <v>0</v>
      </c>
      <c r="S114" s="3">
        <v>0</v>
      </c>
      <c r="T114" s="3">
        <v>101</v>
      </c>
      <c r="U114" s="5">
        <f>Table1[[#This Row],[FC2]]*5.96</f>
        <v>601.96</v>
      </c>
      <c r="V114" s="6">
        <f>Table1[[#This Row],[EC2]]*9%</f>
        <v>54.176400000000001</v>
      </c>
      <c r="W114" s="3">
        <v>0</v>
      </c>
      <c r="X114" s="3">
        <v>0</v>
      </c>
      <c r="Y114" s="3">
        <v>2235</v>
      </c>
      <c r="Z114" s="3">
        <v>2235</v>
      </c>
      <c r="AA114" s="3">
        <v>0</v>
      </c>
      <c r="AB114" s="3">
        <v>0</v>
      </c>
    </row>
    <row r="115" spans="1:28" x14ac:dyDescent="0.25">
      <c r="A115" s="3" t="s">
        <v>460</v>
      </c>
      <c r="B115" s="3" t="s">
        <v>461</v>
      </c>
      <c r="C115" s="3" t="s">
        <v>462</v>
      </c>
      <c r="D115" s="3" t="s">
        <v>463</v>
      </c>
      <c r="E115" s="3" t="s">
        <v>57</v>
      </c>
      <c r="F115" s="3" t="s">
        <v>58</v>
      </c>
      <c r="G115" s="3">
        <v>7037</v>
      </c>
      <c r="H115" s="3">
        <v>6888</v>
      </c>
      <c r="I115" s="3">
        <v>1</v>
      </c>
      <c r="J115" s="3">
        <v>0</v>
      </c>
      <c r="K115" s="3">
        <v>149</v>
      </c>
      <c r="L115" s="3">
        <v>0</v>
      </c>
      <c r="M115" s="3">
        <v>0</v>
      </c>
      <c r="N115" s="3">
        <v>950</v>
      </c>
      <c r="O115" s="3">
        <v>856.75</v>
      </c>
      <c r="P115" s="3">
        <v>78.97</v>
      </c>
      <c r="Q115" s="3">
        <v>77.11</v>
      </c>
      <c r="R115" s="3">
        <v>0</v>
      </c>
      <c r="S115" s="3">
        <v>0</v>
      </c>
      <c r="T115" s="3">
        <v>101</v>
      </c>
      <c r="U115" s="5">
        <f>Table1[[#This Row],[FC2]]*5.96</f>
        <v>601.96</v>
      </c>
      <c r="V115" s="6">
        <f>Table1[[#This Row],[EC2]]*9%</f>
        <v>54.176400000000001</v>
      </c>
      <c r="W115" s="3">
        <v>0</v>
      </c>
      <c r="X115" s="3">
        <v>0</v>
      </c>
      <c r="Y115" s="3">
        <v>1963</v>
      </c>
      <c r="Z115" s="3">
        <v>1963</v>
      </c>
      <c r="AA115" s="3">
        <v>0</v>
      </c>
      <c r="AB115" s="3">
        <v>0</v>
      </c>
    </row>
    <row r="116" spans="1:28" s="1" customFormat="1" x14ac:dyDescent="0.25">
      <c r="A116" s="3" t="s">
        <v>464</v>
      </c>
      <c r="B116" s="3" t="s">
        <v>465</v>
      </c>
      <c r="C116" s="3" t="s">
        <v>466</v>
      </c>
      <c r="D116" s="3" t="s">
        <v>467</v>
      </c>
      <c r="E116" s="3" t="s">
        <v>57</v>
      </c>
      <c r="F116" s="3" t="s">
        <v>58</v>
      </c>
      <c r="G116" s="3">
        <v>7222</v>
      </c>
      <c r="H116" s="3">
        <v>7037</v>
      </c>
      <c r="I116" s="3">
        <v>1</v>
      </c>
      <c r="J116" s="3">
        <v>0</v>
      </c>
      <c r="K116" s="3">
        <v>185</v>
      </c>
      <c r="L116" s="3">
        <v>0</v>
      </c>
      <c r="M116" s="3">
        <v>0</v>
      </c>
      <c r="N116" s="3">
        <v>1400</v>
      </c>
      <c r="O116" s="3">
        <v>1128.5</v>
      </c>
      <c r="P116" s="3">
        <v>447.7</v>
      </c>
      <c r="Q116" s="3">
        <v>101.57</v>
      </c>
      <c r="R116" s="3">
        <v>0</v>
      </c>
      <c r="S116" s="3">
        <v>0</v>
      </c>
      <c r="T116" s="3">
        <v>101</v>
      </c>
      <c r="U116" s="5">
        <f>Table1[[#This Row],[FC2]]*6.1</f>
        <v>616.09999999999991</v>
      </c>
      <c r="V116" s="6">
        <f>Table1[[#This Row],[EC2]]*9%</f>
        <v>55.448999999999991</v>
      </c>
      <c r="W116" s="3">
        <v>0</v>
      </c>
      <c r="X116" s="3">
        <v>0</v>
      </c>
      <c r="Y116" s="3">
        <v>2841</v>
      </c>
      <c r="Z116" s="3">
        <v>2841</v>
      </c>
      <c r="AA116" s="3">
        <v>0</v>
      </c>
      <c r="AB116" s="3">
        <v>0</v>
      </c>
    </row>
    <row r="117" spans="1:28" x14ac:dyDescent="0.25">
      <c r="A117" s="3" t="s">
        <v>468</v>
      </c>
      <c r="B117" s="3" t="s">
        <v>469</v>
      </c>
      <c r="C117" s="3" t="s">
        <v>470</v>
      </c>
      <c r="D117" s="3" t="s">
        <v>471</v>
      </c>
      <c r="E117" s="3" t="s">
        <v>57</v>
      </c>
      <c r="F117" s="3" t="s">
        <v>58</v>
      </c>
      <c r="G117" s="3">
        <v>7396</v>
      </c>
      <c r="H117" s="3">
        <v>7222</v>
      </c>
      <c r="I117" s="3">
        <v>1</v>
      </c>
      <c r="J117" s="3">
        <v>0</v>
      </c>
      <c r="K117" s="3">
        <v>174</v>
      </c>
      <c r="L117" s="3">
        <v>0</v>
      </c>
      <c r="M117" s="3">
        <v>0</v>
      </c>
      <c r="N117" s="3">
        <v>1400</v>
      </c>
      <c r="O117" s="3">
        <v>1061.4000000000001</v>
      </c>
      <c r="P117" s="3">
        <v>85.26</v>
      </c>
      <c r="Q117" s="3">
        <v>95.53</v>
      </c>
      <c r="R117" s="3">
        <v>0</v>
      </c>
      <c r="S117" s="3">
        <v>477.15</v>
      </c>
      <c r="T117" s="3">
        <v>101</v>
      </c>
      <c r="U117" s="5">
        <f>Table1[[#This Row],[FC2]]*6.1</f>
        <v>616.09999999999991</v>
      </c>
      <c r="V117" s="6">
        <f>Table1[[#This Row],[EC2]]*9%</f>
        <v>55.448999999999991</v>
      </c>
      <c r="W117" s="3">
        <v>0</v>
      </c>
      <c r="X117" s="3">
        <v>0</v>
      </c>
      <c r="Y117" s="3">
        <v>3067</v>
      </c>
      <c r="Z117" s="3">
        <v>3067</v>
      </c>
      <c r="AA117" s="3">
        <v>0</v>
      </c>
      <c r="AB117" s="3">
        <v>0</v>
      </c>
    </row>
    <row r="118" spans="1:28" x14ac:dyDescent="0.25">
      <c r="A118" s="3" t="s">
        <v>472</v>
      </c>
      <c r="B118" s="3" t="s">
        <v>473</v>
      </c>
      <c r="C118" s="3" t="s">
        <v>474</v>
      </c>
      <c r="D118" s="3" t="s">
        <v>475</v>
      </c>
      <c r="E118" s="3" t="s">
        <v>57</v>
      </c>
      <c r="F118" s="3" t="s">
        <v>58</v>
      </c>
      <c r="G118" s="3">
        <v>7599</v>
      </c>
      <c r="H118" s="3">
        <v>7396</v>
      </c>
      <c r="I118" s="3">
        <v>1</v>
      </c>
      <c r="J118" s="3">
        <v>0</v>
      </c>
      <c r="K118" s="3">
        <v>203</v>
      </c>
      <c r="L118" s="3">
        <v>0</v>
      </c>
      <c r="M118" s="3">
        <v>0</v>
      </c>
      <c r="N118" s="3">
        <v>1400</v>
      </c>
      <c r="O118" s="3">
        <v>1238.3</v>
      </c>
      <c r="P118" s="3">
        <v>213.15</v>
      </c>
      <c r="Q118" s="3">
        <v>111.45</v>
      </c>
      <c r="R118" s="3">
        <v>0</v>
      </c>
      <c r="S118" s="3">
        <v>0</v>
      </c>
      <c r="T118" s="3">
        <v>101</v>
      </c>
      <c r="U118" s="5">
        <f>Table1[[#This Row],[FC2]]*6.1</f>
        <v>616.09999999999991</v>
      </c>
      <c r="V118" s="6">
        <f>Table1[[#This Row],[EC2]]*9%</f>
        <v>55.448999999999991</v>
      </c>
      <c r="W118" s="3">
        <v>0</v>
      </c>
      <c r="X118" s="3">
        <v>0</v>
      </c>
      <c r="Y118" s="3">
        <v>2902</v>
      </c>
      <c r="Z118" s="3">
        <v>2902</v>
      </c>
      <c r="AA118" s="3">
        <v>0</v>
      </c>
      <c r="AB118" s="3">
        <v>0</v>
      </c>
    </row>
    <row r="119" spans="1:28" x14ac:dyDescent="0.25">
      <c r="A119" s="3" t="s">
        <v>476</v>
      </c>
      <c r="B119" s="3" t="s">
        <v>477</v>
      </c>
      <c r="C119" s="3" t="s">
        <v>478</v>
      </c>
      <c r="D119" s="3" t="s">
        <v>479</v>
      </c>
      <c r="E119" s="3" t="s">
        <v>57</v>
      </c>
      <c r="F119" s="3" t="s">
        <v>58</v>
      </c>
      <c r="G119" s="3">
        <v>7786</v>
      </c>
      <c r="H119" s="3">
        <v>7599</v>
      </c>
      <c r="I119" s="3">
        <v>1</v>
      </c>
      <c r="J119" s="3">
        <v>0</v>
      </c>
      <c r="K119" s="3">
        <v>187</v>
      </c>
      <c r="L119" s="3">
        <v>0</v>
      </c>
      <c r="M119" s="3">
        <v>0</v>
      </c>
      <c r="N119" s="3">
        <v>1400</v>
      </c>
      <c r="O119" s="3">
        <v>1140.7</v>
      </c>
      <c r="P119" s="3">
        <v>252.45</v>
      </c>
      <c r="Q119" s="3">
        <v>102.66</v>
      </c>
      <c r="R119" s="3">
        <v>0</v>
      </c>
      <c r="S119" s="3">
        <v>0</v>
      </c>
      <c r="T119" s="3">
        <v>101</v>
      </c>
      <c r="U119" s="5">
        <f>Table1[[#This Row],[FC2]]*6.1</f>
        <v>616.09999999999991</v>
      </c>
      <c r="V119" s="6">
        <f>Table1[[#This Row],[EC2]]*9%</f>
        <v>55.448999999999991</v>
      </c>
      <c r="W119" s="3">
        <v>0</v>
      </c>
      <c r="X119" s="3">
        <v>0</v>
      </c>
      <c r="Y119" s="3">
        <v>2840</v>
      </c>
      <c r="Z119" s="3">
        <v>2840</v>
      </c>
      <c r="AA119" s="3">
        <v>0</v>
      </c>
      <c r="AB119" s="3">
        <v>0</v>
      </c>
    </row>
    <row r="120" spans="1:28" x14ac:dyDescent="0.25">
      <c r="A120" s="3" t="s">
        <v>480</v>
      </c>
      <c r="B120" s="3" t="s">
        <v>481</v>
      </c>
      <c r="C120" s="3" t="s">
        <v>482</v>
      </c>
      <c r="D120" s="3" t="s">
        <v>483</v>
      </c>
      <c r="E120" s="3" t="s">
        <v>57</v>
      </c>
      <c r="F120" s="3" t="s">
        <v>58</v>
      </c>
      <c r="G120" s="3">
        <v>7947</v>
      </c>
      <c r="H120" s="3">
        <v>7786</v>
      </c>
      <c r="I120" s="3">
        <v>1</v>
      </c>
      <c r="J120" s="3">
        <v>0</v>
      </c>
      <c r="K120" s="3">
        <v>161</v>
      </c>
      <c r="L120" s="3">
        <v>0</v>
      </c>
      <c r="M120" s="3">
        <v>0</v>
      </c>
      <c r="N120" s="3">
        <v>1400</v>
      </c>
      <c r="O120" s="3">
        <v>982.1</v>
      </c>
      <c r="P120" s="3">
        <v>156.16999999999999</v>
      </c>
      <c r="Q120" s="3">
        <v>88.39</v>
      </c>
      <c r="R120" s="3">
        <v>0</v>
      </c>
      <c r="S120" s="3">
        <v>0</v>
      </c>
      <c r="T120" s="3">
        <v>101</v>
      </c>
      <c r="U120" s="5">
        <f>Table1[[#This Row],[FC2]]*6.1</f>
        <v>616.09999999999991</v>
      </c>
      <c r="V120" s="6">
        <f>Table1[[#This Row],[EC2]]*9%</f>
        <v>55.448999999999991</v>
      </c>
      <c r="W120" s="3">
        <v>0</v>
      </c>
      <c r="X120" s="3">
        <v>0</v>
      </c>
      <c r="Y120" s="3">
        <v>2578</v>
      </c>
      <c r="Z120" s="3">
        <v>2578</v>
      </c>
      <c r="AA120" s="3">
        <v>0</v>
      </c>
      <c r="AB120" s="3">
        <v>0</v>
      </c>
    </row>
    <row r="121" spans="1:28" x14ac:dyDescent="0.25">
      <c r="A121" s="3" t="s">
        <v>484</v>
      </c>
      <c r="B121" s="3" t="s">
        <v>485</v>
      </c>
      <c r="C121" s="3" t="s">
        <v>486</v>
      </c>
      <c r="D121" s="3" t="s">
        <v>487</v>
      </c>
      <c r="E121" s="3" t="s">
        <v>57</v>
      </c>
      <c r="F121" s="3" t="s">
        <v>58</v>
      </c>
      <c r="G121" s="3">
        <v>8130</v>
      </c>
      <c r="H121" s="3">
        <v>7947</v>
      </c>
      <c r="I121" s="3">
        <v>1</v>
      </c>
      <c r="J121" s="3">
        <v>0</v>
      </c>
      <c r="K121" s="3">
        <v>183</v>
      </c>
      <c r="L121" s="3">
        <v>0</v>
      </c>
      <c r="M121" s="3">
        <v>0</v>
      </c>
      <c r="N121" s="3">
        <v>1638</v>
      </c>
      <c r="O121" s="3">
        <v>1116.3</v>
      </c>
      <c r="P121" s="3">
        <v>160.30000000000001</v>
      </c>
      <c r="Q121" s="3">
        <v>100.47</v>
      </c>
      <c r="R121" s="3">
        <v>0</v>
      </c>
      <c r="S121" s="3">
        <v>0</v>
      </c>
      <c r="T121" s="3">
        <v>101</v>
      </c>
      <c r="U121" s="5">
        <f>Table1[[#This Row],[FC2]]*6.1</f>
        <v>616.09999999999991</v>
      </c>
      <c r="V121" s="6">
        <f>Table1[[#This Row],[EC2]]*9%</f>
        <v>55.448999999999991</v>
      </c>
      <c r="W121" s="3">
        <v>0</v>
      </c>
      <c r="X121" s="3">
        <v>0</v>
      </c>
      <c r="Y121" s="3">
        <v>2960</v>
      </c>
      <c r="Z121" s="3">
        <v>2960</v>
      </c>
      <c r="AA121" s="3">
        <v>0</v>
      </c>
      <c r="AB121" s="3">
        <v>0</v>
      </c>
    </row>
    <row r="122" spans="1:28" x14ac:dyDescent="0.25">
      <c r="A122" s="3" t="s">
        <v>488</v>
      </c>
      <c r="B122" s="3" t="s">
        <v>489</v>
      </c>
      <c r="C122" s="3" t="s">
        <v>490</v>
      </c>
      <c r="D122" s="3" t="s">
        <v>491</v>
      </c>
      <c r="E122" s="3" t="s">
        <v>57</v>
      </c>
      <c r="F122" s="3" t="s">
        <v>58</v>
      </c>
      <c r="G122" s="3">
        <v>8282</v>
      </c>
      <c r="H122" s="3">
        <v>8130</v>
      </c>
      <c r="I122" s="3">
        <v>1</v>
      </c>
      <c r="J122" s="3">
        <v>0</v>
      </c>
      <c r="K122" s="3">
        <v>152</v>
      </c>
      <c r="L122" s="3">
        <v>0</v>
      </c>
      <c r="M122" s="3">
        <v>0</v>
      </c>
      <c r="N122" s="3">
        <v>1400</v>
      </c>
      <c r="O122" s="3">
        <v>927.2</v>
      </c>
      <c r="P122" s="3">
        <v>28.88</v>
      </c>
      <c r="Q122" s="3">
        <v>83.45</v>
      </c>
      <c r="R122" s="3">
        <v>0</v>
      </c>
      <c r="S122" s="3">
        <v>0</v>
      </c>
      <c r="T122" s="3">
        <v>101</v>
      </c>
      <c r="U122" s="5">
        <f>Table1[[#This Row],[FC2]]*6.1</f>
        <v>616.09999999999991</v>
      </c>
      <c r="V122" s="6">
        <f>Table1[[#This Row],[EC2]]*9%</f>
        <v>55.448999999999991</v>
      </c>
      <c r="W122" s="3">
        <v>0</v>
      </c>
      <c r="X122" s="3">
        <v>0</v>
      </c>
      <c r="Y122" s="3">
        <v>2394</v>
      </c>
      <c r="Z122" s="3">
        <v>2394</v>
      </c>
      <c r="AA122" s="3">
        <v>0</v>
      </c>
      <c r="AB122" s="3">
        <v>0</v>
      </c>
    </row>
    <row r="123" spans="1:28" s="1" customFormat="1" x14ac:dyDescent="0.25">
      <c r="A123" s="3" t="s">
        <v>492</v>
      </c>
      <c r="B123" s="3" t="s">
        <v>493</v>
      </c>
      <c r="C123" s="3" t="s">
        <v>494</v>
      </c>
      <c r="D123" s="3" t="s">
        <v>495</v>
      </c>
      <c r="E123" s="3" t="s">
        <v>57</v>
      </c>
      <c r="F123" s="3" t="s">
        <v>58</v>
      </c>
      <c r="G123" s="3">
        <v>8463</v>
      </c>
      <c r="H123" s="3">
        <v>8282</v>
      </c>
      <c r="I123" s="3">
        <v>1</v>
      </c>
      <c r="J123" s="3">
        <v>0</v>
      </c>
      <c r="K123" s="3">
        <v>181</v>
      </c>
      <c r="L123" s="3">
        <v>0</v>
      </c>
      <c r="M123" s="3">
        <v>0</v>
      </c>
      <c r="N123" s="3">
        <v>1260</v>
      </c>
      <c r="O123" s="3">
        <v>1104.0999999999999</v>
      </c>
      <c r="P123" s="3">
        <v>-70.59</v>
      </c>
      <c r="Q123" s="3">
        <v>99.37</v>
      </c>
      <c r="R123" s="3">
        <v>0</v>
      </c>
      <c r="S123" s="3">
        <v>0</v>
      </c>
      <c r="T123" s="3">
        <v>101</v>
      </c>
      <c r="U123" s="5">
        <f>Table1[[#This Row],[FC2]]*6.1</f>
        <v>616.09999999999991</v>
      </c>
      <c r="V123" s="6">
        <f>Table1[[#This Row],[EC2]]*9%</f>
        <v>55.448999999999991</v>
      </c>
      <c r="W123" s="3">
        <v>0</v>
      </c>
      <c r="X123" s="3">
        <v>0</v>
      </c>
      <c r="Y123" s="3">
        <v>2339</v>
      </c>
      <c r="Z123" s="3">
        <v>2339</v>
      </c>
      <c r="AA123" s="3">
        <v>0</v>
      </c>
      <c r="AB123" s="3">
        <v>0</v>
      </c>
    </row>
    <row r="124" spans="1:28" x14ac:dyDescent="0.25">
      <c r="A124" s="3" t="s">
        <v>496</v>
      </c>
      <c r="B124" s="3" t="s">
        <v>497</v>
      </c>
      <c r="C124" s="3" t="s">
        <v>498</v>
      </c>
      <c r="D124" s="3" t="s">
        <v>499</v>
      </c>
      <c r="E124" s="3" t="s">
        <v>57</v>
      </c>
      <c r="F124" s="3" t="s">
        <v>58</v>
      </c>
      <c r="G124" s="3">
        <v>8965</v>
      </c>
      <c r="H124" s="3">
        <v>8463</v>
      </c>
      <c r="I124" s="3">
        <v>1</v>
      </c>
      <c r="J124" s="3">
        <v>0</v>
      </c>
      <c r="K124" s="3">
        <v>502</v>
      </c>
      <c r="L124" s="3">
        <v>0</v>
      </c>
      <c r="M124" s="3">
        <v>0</v>
      </c>
      <c r="N124" s="3">
        <v>1400</v>
      </c>
      <c r="O124" s="3">
        <v>3064.2</v>
      </c>
      <c r="P124" s="3">
        <v>120.48</v>
      </c>
      <c r="Q124" s="3">
        <v>275.77999999999997</v>
      </c>
      <c r="R124" s="3">
        <v>0</v>
      </c>
      <c r="S124" s="3">
        <v>0</v>
      </c>
      <c r="T124" s="3"/>
      <c r="U124" s="4">
        <f>Table1[[#This Row],[FC2]]*4.55</f>
        <v>0</v>
      </c>
      <c r="V124" s="3">
        <f>Table1[[#This Row],[EC2]]*9%</f>
        <v>0</v>
      </c>
      <c r="W124" s="3">
        <v>0</v>
      </c>
      <c r="X124" s="3">
        <v>0</v>
      </c>
      <c r="Y124" s="3">
        <v>4710</v>
      </c>
      <c r="Z124" s="3">
        <v>0</v>
      </c>
      <c r="AA124" s="3">
        <v>4710</v>
      </c>
      <c r="AB124" s="3">
        <v>0</v>
      </c>
    </row>
    <row r="125" spans="1:28" x14ac:dyDescent="0.25">
      <c r="A125" s="3" t="s">
        <v>500</v>
      </c>
      <c r="B125" s="3" t="s">
        <v>501</v>
      </c>
      <c r="C125" s="3" t="s">
        <v>502</v>
      </c>
      <c r="D125" s="3" t="s">
        <v>503</v>
      </c>
      <c r="E125" s="3" t="s">
        <v>57</v>
      </c>
      <c r="F125" s="3" t="s">
        <v>58</v>
      </c>
      <c r="G125" s="3">
        <v>9405</v>
      </c>
      <c r="H125" s="3">
        <v>8965</v>
      </c>
      <c r="I125" s="3">
        <v>1</v>
      </c>
      <c r="J125" s="3">
        <v>0</v>
      </c>
      <c r="K125" s="3">
        <v>440</v>
      </c>
      <c r="L125" s="3">
        <v>0</v>
      </c>
      <c r="M125" s="3">
        <v>4710</v>
      </c>
      <c r="N125" s="3">
        <v>1400</v>
      </c>
      <c r="O125" s="3">
        <v>2684</v>
      </c>
      <c r="P125" s="3">
        <v>48.4</v>
      </c>
      <c r="Q125" s="3">
        <v>241.56</v>
      </c>
      <c r="R125" s="3">
        <v>23.55</v>
      </c>
      <c r="S125" s="3">
        <v>0</v>
      </c>
      <c r="T125" s="3"/>
      <c r="U125" s="4">
        <f>Table1[[#This Row],[FC2]]*4.55</f>
        <v>0</v>
      </c>
      <c r="V125" s="3">
        <f>Table1[[#This Row],[EC2]]*9%</f>
        <v>0</v>
      </c>
      <c r="W125" s="3">
        <v>0</v>
      </c>
      <c r="X125" s="3">
        <v>4710</v>
      </c>
      <c r="Y125" s="3">
        <v>8976</v>
      </c>
      <c r="Z125" s="3">
        <v>0</v>
      </c>
      <c r="AA125" s="3">
        <v>8976</v>
      </c>
      <c r="AB125" s="3">
        <v>0</v>
      </c>
    </row>
    <row r="126" spans="1:2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9" t="s">
        <v>43</v>
      </c>
      <c r="U126" s="5">
        <f>SUM(U15:U123)</f>
        <v>58449.879999999925</v>
      </c>
      <c r="V126" s="5">
        <f t="shared" ref="V126" si="0">SUM(V15:V123)</f>
        <v>5260.4892000000009</v>
      </c>
      <c r="W126" s="3">
        <f t="shared" ref="W126:AB126" si="1">SUM(W15:W123)</f>
        <v>174.95</v>
      </c>
      <c r="X126" s="3">
        <f t="shared" si="1"/>
        <v>12622.84</v>
      </c>
      <c r="Y126" s="3">
        <f t="shared" si="1"/>
        <v>130348</v>
      </c>
      <c r="Z126" s="3">
        <f t="shared" si="1"/>
        <v>113633</v>
      </c>
      <c r="AA126" s="3">
        <f t="shared" si="1"/>
        <v>8564.5000000000018</v>
      </c>
      <c r="AB126" s="3">
        <f t="shared" si="1"/>
        <v>0</v>
      </c>
    </row>
    <row r="127" spans="1:28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9" t="s">
        <v>506</v>
      </c>
      <c r="U127" s="7">
        <v>5260.4892</v>
      </c>
      <c r="V127" s="3"/>
      <c r="W127" s="3"/>
      <c r="X127" s="3"/>
      <c r="Y127" s="3"/>
      <c r="Z127" s="3"/>
      <c r="AA127" s="3"/>
      <c r="AB127" s="3"/>
    </row>
    <row r="128" spans="1:2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9" t="s">
        <v>507</v>
      </c>
      <c r="U128" s="8">
        <f>SUM(U126:U127)</f>
        <v>63710.369199999928</v>
      </c>
      <c r="V128" s="3"/>
      <c r="W128" s="3"/>
      <c r="X128" s="3"/>
      <c r="Y128" s="3"/>
      <c r="Z128" s="3"/>
      <c r="AA128" s="3"/>
      <c r="AB128" s="3"/>
    </row>
  </sheetData>
  <mergeCells count="34">
    <mergeCell ref="E11"/>
    <mergeCell ref="F11"/>
    <mergeCell ref="G11"/>
    <mergeCell ref="H11:I11"/>
    <mergeCell ref="A12"/>
    <mergeCell ref="B12"/>
    <mergeCell ref="C12"/>
    <mergeCell ref="D12"/>
    <mergeCell ref="E12"/>
    <mergeCell ref="F12"/>
    <mergeCell ref="G12"/>
    <mergeCell ref="H12"/>
    <mergeCell ref="I12"/>
    <mergeCell ref="A9"/>
    <mergeCell ref="B9"/>
    <mergeCell ref="C9"/>
    <mergeCell ref="D9"/>
    <mergeCell ref="A11"/>
    <mergeCell ref="B11"/>
    <mergeCell ref="C11"/>
    <mergeCell ref="D11"/>
    <mergeCell ref="A3:J3"/>
    <mergeCell ref="A4:J4"/>
    <mergeCell ref="A8"/>
    <mergeCell ref="B8"/>
    <mergeCell ref="C8"/>
    <mergeCell ref="D8"/>
    <mergeCell ref="E8"/>
    <mergeCell ref="F8"/>
    <mergeCell ref="A1"/>
    <mergeCell ref="B1:C1"/>
    <mergeCell ref="D1"/>
    <mergeCell ref="E1:F1"/>
    <mergeCell ref="A2:J2"/>
  </mergeCells>
  <pageMargins left="0.25" right="0.25" top="0.75" bottom="0.75" header="0.3" footer="0.3"/>
  <pageSetup paperSize="9" scale="59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cp:lastPrinted>2024-03-20T09:24:55Z</cp:lastPrinted>
  <dcterms:created xsi:type="dcterms:W3CDTF">2024-03-20T06:37:33Z</dcterms:created>
  <dcterms:modified xsi:type="dcterms:W3CDTF">2024-03-27T06:04:22Z</dcterms:modified>
</cp:coreProperties>
</file>