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A32" i="1" l="1"/>
  <c r="Z32" i="1"/>
  <c r="Y32" i="1"/>
  <c r="X32" i="1"/>
  <c r="W32" i="1"/>
  <c r="V32" i="1"/>
  <c r="U32" i="1"/>
  <c r="T32" i="1"/>
  <c r="S32" i="1"/>
  <c r="R32" i="1"/>
  <c r="Q32" i="1"/>
  <c r="P32" i="1"/>
  <c r="L32" i="1"/>
  <c r="K32" i="1"/>
  <c r="J32" i="1"/>
  <c r="I32" i="1"/>
  <c r="H32" i="1"/>
  <c r="G32" i="1"/>
  <c r="F32" i="1"/>
  <c r="E32" i="1"/>
  <c r="D32" i="1"/>
  <c r="C32" i="1"/>
  <c r="AA31" i="1"/>
  <c r="Z31" i="1"/>
  <c r="Y31" i="1"/>
  <c r="X31" i="1"/>
  <c r="W31" i="1"/>
  <c r="V31" i="1"/>
  <c r="U31" i="1"/>
  <c r="T31" i="1"/>
  <c r="S31" i="1"/>
  <c r="R31" i="1"/>
  <c r="Q31" i="1"/>
  <c r="P31" i="1"/>
  <c r="L31" i="1"/>
  <c r="K31" i="1"/>
  <c r="J31" i="1"/>
  <c r="I31" i="1"/>
  <c r="H31" i="1"/>
  <c r="G31" i="1"/>
  <c r="F31" i="1"/>
  <c r="E31" i="1"/>
  <c r="D31" i="1"/>
  <c r="C31" i="1"/>
  <c r="AA30" i="1"/>
  <c r="Z30" i="1"/>
  <c r="Y30" i="1"/>
  <c r="X30" i="1"/>
  <c r="W30" i="1"/>
  <c r="V30" i="1"/>
  <c r="U30" i="1"/>
  <c r="T30" i="1"/>
  <c r="S30" i="1"/>
  <c r="R30" i="1"/>
  <c r="Q30" i="1"/>
  <c r="P30" i="1"/>
  <c r="L30" i="1"/>
  <c r="K30" i="1"/>
  <c r="J30" i="1"/>
  <c r="I30" i="1"/>
  <c r="H30" i="1"/>
  <c r="N30" i="1" s="1"/>
  <c r="G30" i="1"/>
  <c r="F30" i="1"/>
  <c r="E30" i="1"/>
  <c r="D30" i="1"/>
  <c r="C30" i="1"/>
  <c r="AA29" i="1"/>
  <c r="Z29" i="1"/>
  <c r="Y29" i="1"/>
  <c r="X29" i="1"/>
  <c r="W29" i="1"/>
  <c r="V29" i="1"/>
  <c r="U29" i="1"/>
  <c r="T29" i="1"/>
  <c r="S29" i="1"/>
  <c r="R29" i="1"/>
  <c r="Q29" i="1"/>
  <c r="P29" i="1"/>
  <c r="L29" i="1"/>
  <c r="O29" i="1" s="1"/>
  <c r="K29" i="1"/>
  <c r="J29" i="1"/>
  <c r="I29" i="1"/>
  <c r="H29" i="1"/>
  <c r="G29" i="1"/>
  <c r="F29" i="1"/>
  <c r="E29" i="1"/>
  <c r="D29" i="1"/>
  <c r="C29" i="1"/>
  <c r="AA28" i="1"/>
  <c r="Z28" i="1"/>
  <c r="Y28" i="1"/>
  <c r="X28" i="1"/>
  <c r="W28" i="1"/>
  <c r="V28" i="1"/>
  <c r="U28" i="1"/>
  <c r="T28" i="1"/>
  <c r="S28" i="1"/>
  <c r="R28" i="1"/>
  <c r="Q28" i="1"/>
  <c r="P28" i="1"/>
  <c r="L28" i="1"/>
  <c r="K28" i="1"/>
  <c r="J28" i="1"/>
  <c r="I28" i="1"/>
  <c r="H28" i="1"/>
  <c r="G28" i="1"/>
  <c r="F28" i="1"/>
  <c r="E28" i="1"/>
  <c r="D28" i="1"/>
  <c r="C28" i="1"/>
  <c r="AA27" i="1"/>
  <c r="Z27" i="1"/>
  <c r="Y27" i="1"/>
  <c r="X27" i="1"/>
  <c r="W27" i="1"/>
  <c r="V27" i="1"/>
  <c r="U27" i="1"/>
  <c r="T27" i="1"/>
  <c r="S27" i="1"/>
  <c r="R27" i="1"/>
  <c r="Q27" i="1"/>
  <c r="P27" i="1"/>
  <c r="L27" i="1"/>
  <c r="K27" i="1"/>
  <c r="J27" i="1"/>
  <c r="I27" i="1"/>
  <c r="H27" i="1"/>
  <c r="G27" i="1"/>
  <c r="F27" i="1"/>
  <c r="E27" i="1"/>
  <c r="D27" i="1"/>
  <c r="C27" i="1"/>
  <c r="AA26" i="1"/>
  <c r="Z26" i="1"/>
  <c r="Y26" i="1"/>
  <c r="X26" i="1"/>
  <c r="W26" i="1"/>
  <c r="V26" i="1"/>
  <c r="U26" i="1"/>
  <c r="T26" i="1"/>
  <c r="S26" i="1"/>
  <c r="R26" i="1"/>
  <c r="Q26" i="1"/>
  <c r="P26" i="1"/>
  <c r="L26" i="1"/>
  <c r="K26" i="1"/>
  <c r="J26" i="1"/>
  <c r="I26" i="1"/>
  <c r="H26" i="1"/>
  <c r="G26" i="1"/>
  <c r="F26" i="1"/>
  <c r="E26" i="1"/>
  <c r="D26" i="1"/>
  <c r="C26" i="1"/>
  <c r="AA25" i="1"/>
  <c r="Z25" i="1"/>
  <c r="Y25" i="1"/>
  <c r="X25" i="1"/>
  <c r="W25" i="1"/>
  <c r="V25" i="1"/>
  <c r="U25" i="1"/>
  <c r="T25" i="1"/>
  <c r="S25" i="1"/>
  <c r="R25" i="1"/>
  <c r="Q25" i="1"/>
  <c r="P25" i="1"/>
  <c r="L25" i="1"/>
  <c r="O25" i="1" s="1"/>
  <c r="K25" i="1"/>
  <c r="N25" i="1" s="1"/>
  <c r="J25" i="1"/>
  <c r="I25" i="1"/>
  <c r="H25" i="1"/>
  <c r="G25" i="1"/>
  <c r="F25" i="1"/>
  <c r="E25" i="1"/>
  <c r="D25" i="1"/>
  <c r="C25" i="1"/>
  <c r="AA24" i="1"/>
  <c r="Z24" i="1"/>
  <c r="Y24" i="1"/>
  <c r="X24" i="1"/>
  <c r="W24" i="1"/>
  <c r="V24" i="1"/>
  <c r="U24" i="1"/>
  <c r="T24" i="1"/>
  <c r="S24" i="1"/>
  <c r="R24" i="1"/>
  <c r="Q24" i="1"/>
  <c r="P24" i="1"/>
  <c r="L24" i="1"/>
  <c r="K24" i="1"/>
  <c r="J24" i="1"/>
  <c r="I24" i="1"/>
  <c r="H24" i="1"/>
  <c r="G24" i="1"/>
  <c r="F24" i="1"/>
  <c r="E24" i="1"/>
  <c r="D24" i="1"/>
  <c r="C24" i="1"/>
  <c r="AA22" i="1"/>
  <c r="Z22" i="1"/>
  <c r="Y22" i="1"/>
  <c r="X22" i="1"/>
  <c r="W22" i="1"/>
  <c r="V22" i="1"/>
  <c r="U22" i="1"/>
  <c r="T22" i="1"/>
  <c r="S22" i="1"/>
  <c r="R22" i="1"/>
  <c r="Q22" i="1"/>
  <c r="P22" i="1"/>
  <c r="L22" i="1"/>
  <c r="K22" i="1"/>
  <c r="J22" i="1"/>
  <c r="I22" i="1"/>
  <c r="H22" i="1"/>
  <c r="M22" i="1" s="1"/>
  <c r="G22" i="1"/>
  <c r="F22" i="1"/>
  <c r="E22" i="1"/>
  <c r="D22" i="1"/>
  <c r="C22" i="1"/>
  <c r="O21" i="1"/>
  <c r="N21" i="1"/>
  <c r="M21" i="1"/>
  <c r="O20" i="1"/>
  <c r="N20" i="1"/>
  <c r="M20" i="1"/>
  <c r="O19" i="1"/>
  <c r="N19" i="1"/>
  <c r="M19" i="1"/>
  <c r="O18" i="1"/>
  <c r="N18" i="1"/>
  <c r="M18" i="1"/>
  <c r="O17" i="1"/>
  <c r="N17" i="1"/>
  <c r="M17" i="1"/>
  <c r="O16" i="1"/>
  <c r="N16" i="1"/>
  <c r="M16" i="1"/>
  <c r="O15" i="1"/>
  <c r="N15" i="1"/>
  <c r="M15" i="1"/>
  <c r="O14" i="1"/>
  <c r="N14" i="1"/>
  <c r="M14" i="1"/>
  <c r="O13" i="1"/>
  <c r="N13" i="1"/>
  <c r="M13" i="1"/>
  <c r="AA12" i="1"/>
  <c r="Z12" i="1"/>
  <c r="Y12" i="1"/>
  <c r="X12" i="1"/>
  <c r="W12" i="1"/>
  <c r="V12" i="1"/>
  <c r="U12" i="1"/>
  <c r="T12" i="1"/>
  <c r="S12" i="1"/>
  <c r="R12" i="1"/>
  <c r="Q12" i="1"/>
  <c r="P12" i="1"/>
  <c r="L12" i="1"/>
  <c r="K12" i="1"/>
  <c r="J12" i="1"/>
  <c r="I12" i="1"/>
  <c r="H12" i="1"/>
  <c r="M12" i="1" s="1"/>
  <c r="G12" i="1"/>
  <c r="F12" i="1"/>
  <c r="E12" i="1"/>
  <c r="D12" i="1"/>
  <c r="C12" i="1"/>
  <c r="O11" i="1"/>
  <c r="N11" i="1"/>
  <c r="M11" i="1"/>
  <c r="O10" i="1"/>
  <c r="N10" i="1"/>
  <c r="M10" i="1"/>
  <c r="O9" i="1"/>
  <c r="N9" i="1"/>
  <c r="M9" i="1"/>
  <c r="O8" i="1"/>
  <c r="N8" i="1"/>
  <c r="M8" i="1"/>
  <c r="O7" i="1"/>
  <c r="N7" i="1"/>
  <c r="M7" i="1"/>
  <c r="O6" i="1"/>
  <c r="N6" i="1"/>
  <c r="M6" i="1"/>
  <c r="O5" i="1"/>
  <c r="N5" i="1"/>
  <c r="M5" i="1"/>
  <c r="O4" i="1"/>
  <c r="N4" i="1"/>
  <c r="M4" i="1"/>
  <c r="O3" i="1"/>
  <c r="N3" i="1"/>
  <c r="M3" i="1"/>
  <c r="N31" i="1" l="1"/>
  <c r="O27" i="1"/>
  <c r="O31" i="1"/>
  <c r="N26" i="1"/>
  <c r="O26" i="1"/>
  <c r="M28" i="1"/>
  <c r="M29" i="1"/>
  <c r="O30" i="1"/>
  <c r="N22" i="1"/>
  <c r="P33" i="1"/>
  <c r="N29" i="1"/>
  <c r="M30" i="1"/>
  <c r="O22" i="1"/>
  <c r="F33" i="1"/>
  <c r="M25" i="1"/>
  <c r="N24" i="1"/>
  <c r="X33" i="1"/>
  <c r="M26" i="1"/>
  <c r="M32" i="1"/>
  <c r="N27" i="1"/>
  <c r="G33" i="1"/>
  <c r="O32" i="1"/>
  <c r="M24" i="1"/>
  <c r="R33" i="1"/>
  <c r="Z33" i="1"/>
  <c r="I33" i="1"/>
  <c r="Q33" i="1"/>
  <c r="Y33" i="1"/>
  <c r="M27" i="1"/>
  <c r="S33" i="1"/>
  <c r="AA33" i="1"/>
  <c r="N28" i="1"/>
  <c r="J33" i="1"/>
  <c r="T33" i="1"/>
  <c r="C33" i="1"/>
  <c r="O28" i="1"/>
  <c r="N12" i="1"/>
  <c r="D33" i="1"/>
  <c r="L33" i="1"/>
  <c r="V33" i="1"/>
  <c r="E33" i="1"/>
  <c r="U33" i="1"/>
  <c r="M31" i="1"/>
  <c r="O12" i="1"/>
  <c r="O24" i="1"/>
  <c r="W33" i="1"/>
  <c r="N32" i="1"/>
  <c r="H33" i="1"/>
  <c r="K33" i="1"/>
  <c r="O33" i="1" l="1"/>
  <c r="M33" i="1"/>
  <c r="N33" i="1"/>
</calcChain>
</file>

<file path=xl/sharedStrings.xml><?xml version="1.0" encoding="utf-8"?>
<sst xmlns="http://schemas.openxmlformats.org/spreadsheetml/2006/main" count="85" uniqueCount="41">
  <si>
    <t>SO CODE</t>
  </si>
  <si>
    <t>SUB TARIFF</t>
  </si>
  <si>
    <t>TOTAL INSTALLATION</t>
  </si>
  <si>
    <t>LIVE INSTALLATION</t>
  </si>
  <si>
    <t>BILLED INSTALLATION</t>
  </si>
  <si>
    <t>UNITS</t>
  </si>
  <si>
    <t>OB</t>
  </si>
  <si>
    <t>DEMAND</t>
  </si>
  <si>
    <t>COLLEC</t>
  </si>
  <si>
    <t>ADJ</t>
  </si>
  <si>
    <t>COLL</t>
  </si>
  <si>
    <t>CB</t>
  </si>
  <si>
    <t>COLL %</t>
  </si>
  <si>
    <t>CB %</t>
  </si>
  <si>
    <t>NORMAL</t>
  </si>
  <si>
    <t>DISS</t>
  </si>
  <si>
    <t>IDLE</t>
  </si>
  <si>
    <t>DL</t>
  </si>
  <si>
    <t>INVIS</t>
  </si>
  <si>
    <t>STICKY</t>
  </si>
  <si>
    <t>MNR</t>
  </si>
  <si>
    <t>MBO</t>
  </si>
  <si>
    <t>DC</t>
  </si>
  <si>
    <t>ABNOR</t>
  </si>
  <si>
    <t>SUBNO</t>
  </si>
  <si>
    <t xml:space="preserve">ZERO </t>
  </si>
  <si>
    <t>LT1</t>
  </si>
  <si>
    <t>LT2</t>
  </si>
  <si>
    <t>LT3</t>
  </si>
  <si>
    <t>LT4A</t>
  </si>
  <si>
    <t>LT4B&amp;C</t>
  </si>
  <si>
    <t>LT5</t>
  </si>
  <si>
    <t>LT6 S/T</t>
  </si>
  <si>
    <t>LT6W/S</t>
  </si>
  <si>
    <t>LT7</t>
  </si>
  <si>
    <t>KODIYALA</t>
  </si>
  <si>
    <t>ARAKERE</t>
  </si>
  <si>
    <t>AK</t>
  </si>
  <si>
    <t>DIFFERENCE</t>
  </si>
  <si>
    <t>TOTAL</t>
  </si>
  <si>
    <t>ARAKERE SO WISE DCB JAN-24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</si>
</sst>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NumberFormat="1" applyFill="1" applyAlignment="1" applyProtection="1"/>
    <xf numFmtId="0" fontId="0" fillId="0" borderId="1" xfId="0" applyNumberFormat="1" applyFill="1" applyBorder="1" applyAlignment="1" applyProtection="1"/>
    <xf numFmtId="1" fontId="0" fillId="0" borderId="1" xfId="0" applyNumberFormat="1" applyFill="1" applyBorder="1" applyAlignment="1" applyProtection="1"/>
    <xf numFmtId="2" fontId="0" fillId="0" borderId="1" xfId="0" applyNumberFormat="1" applyFill="1" applyBorder="1" applyAlignment="1" applyProtection="1"/>
    <xf numFmtId="0" fontId="2" fillId="0" borderId="1" xfId="0" applyNumberFormat="1" applyFont="1" applyFill="1" applyBorder="1" applyAlignment="1" applyProtection="1"/>
    <xf numFmtId="1" fontId="2" fillId="0" borderId="1" xfId="0" applyNumberFormat="1" applyFont="1" applyFill="1" applyBorder="1" applyAlignment="1" applyProtection="1"/>
    <xf numFmtId="2" fontId="2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1" fillId="0" borderId="0" xfId="0" applyNumberFormat="1" applyFont="1" applyFill="1" applyAlignment="1" applyProtection="1"/>
    <xf numFmtId="0" fontId="1" fillId="0" borderId="2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3"/>
  <sheetViews>
    <sheetView tabSelected="1" workbookViewId="0">
      <selection activeCell="L27" sqref="L27"/>
    </sheetView>
  </sheetViews>
  <sheetFormatPr defaultRowHeight="15" x14ac:dyDescent="0.25"/>
  <cols>
    <col min="1" max="1" width="9" style="1" customWidth="1"/>
    <col min="2" max="2" width="10.85546875" style="1" bestFit="1" customWidth="1"/>
    <col min="3" max="6" width="9.140625" style="1"/>
    <col min="7" max="7" width="13.7109375" style="1" bestFit="1" customWidth="1"/>
    <col min="8" max="8" width="12.5703125" style="1" bestFit="1" customWidth="1"/>
    <col min="9" max="9" width="11.5703125" style="1" bestFit="1" customWidth="1"/>
    <col min="10" max="10" width="11" style="1" bestFit="1" customWidth="1"/>
    <col min="11" max="12" width="12" style="1" bestFit="1" customWidth="1"/>
    <col min="13" max="15" width="12" style="1" customWidth="1"/>
    <col min="16" max="16" width="9.28515625" style="1" bestFit="1" customWidth="1"/>
    <col min="17" max="17" width="5.5703125" style="1" bestFit="1" customWidth="1"/>
    <col min="18" max="18" width="4.85546875" style="1" bestFit="1" customWidth="1"/>
    <col min="19" max="19" width="4.5703125" style="1" bestFit="1" customWidth="1"/>
    <col min="20" max="20" width="6" style="1" bestFit="1" customWidth="1"/>
    <col min="21" max="21" width="7" style="1" bestFit="1" customWidth="1"/>
    <col min="22" max="23" width="5.42578125" style="1" bestFit="1" customWidth="1"/>
    <col min="24" max="24" width="5.5703125" style="1" bestFit="1" customWidth="1"/>
    <col min="25" max="25" width="7.5703125" style="1" bestFit="1" customWidth="1"/>
    <col min="26" max="26" width="7.42578125" style="1" bestFit="1" customWidth="1"/>
    <col min="27" max="27" width="6.140625" style="1" bestFit="1" customWidth="1"/>
    <col min="28" max="16384" width="9.140625" style="1"/>
  </cols>
  <sheetData>
    <row r="1" spans="1:27" x14ac:dyDescent="0.25">
      <c r="A1" s="10" t="s">
        <v>40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27" s="9" customFormat="1" x14ac:dyDescent="0.25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8" t="s">
        <v>10</v>
      </c>
      <c r="L2" s="8" t="s">
        <v>11</v>
      </c>
      <c r="M2" s="8" t="s">
        <v>38</v>
      </c>
      <c r="N2" s="8" t="s">
        <v>12</v>
      </c>
      <c r="O2" s="8" t="s">
        <v>13</v>
      </c>
      <c r="P2" s="8" t="s">
        <v>14</v>
      </c>
      <c r="Q2" s="8" t="s">
        <v>15</v>
      </c>
      <c r="R2" s="8" t="s">
        <v>16</v>
      </c>
      <c r="S2" s="8" t="s">
        <v>17</v>
      </c>
      <c r="T2" s="8" t="s">
        <v>18</v>
      </c>
      <c r="U2" s="8" t="s">
        <v>19</v>
      </c>
      <c r="V2" s="8" t="s">
        <v>20</v>
      </c>
      <c r="W2" s="8" t="s">
        <v>21</v>
      </c>
      <c r="X2" s="8" t="s">
        <v>22</v>
      </c>
      <c r="Y2" s="8" t="s">
        <v>23</v>
      </c>
      <c r="Z2" s="8" t="s">
        <v>24</v>
      </c>
      <c r="AA2" s="8" t="s">
        <v>25</v>
      </c>
    </row>
    <row r="3" spans="1:27" x14ac:dyDescent="0.25">
      <c r="A3" s="2" t="s">
        <v>35</v>
      </c>
      <c r="B3" s="2" t="s">
        <v>26</v>
      </c>
      <c r="C3" s="2">
        <v>2351</v>
      </c>
      <c r="D3" s="2">
        <v>2241</v>
      </c>
      <c r="E3" s="2">
        <v>2241</v>
      </c>
      <c r="F3" s="2">
        <v>61893</v>
      </c>
      <c r="G3" s="3">
        <v>10969269.800000001</v>
      </c>
      <c r="H3" s="3">
        <v>570765.02</v>
      </c>
      <c r="I3" s="3">
        <v>3255</v>
      </c>
      <c r="J3" s="3">
        <v>485165.02</v>
      </c>
      <c r="K3" s="3">
        <v>488420.02</v>
      </c>
      <c r="L3" s="3">
        <v>11051614.800000001</v>
      </c>
      <c r="M3" s="3">
        <f t="shared" ref="M3:M33" si="0">H3-K3</f>
        <v>82345</v>
      </c>
      <c r="N3" s="4">
        <f t="shared" ref="N3:N22" si="1">K3/H3*100</f>
        <v>85.572872002562463</v>
      </c>
      <c r="O3" s="4">
        <f t="shared" ref="O3:O22" si="2">L3/H3</f>
        <v>19.362810285745962</v>
      </c>
      <c r="P3" s="2">
        <v>2178</v>
      </c>
      <c r="Q3" s="2">
        <v>20</v>
      </c>
      <c r="R3" s="2">
        <v>0</v>
      </c>
      <c r="S3" s="2">
        <v>0</v>
      </c>
      <c r="T3" s="2">
        <v>4</v>
      </c>
      <c r="U3" s="2">
        <v>0</v>
      </c>
      <c r="V3" s="2">
        <v>37</v>
      </c>
      <c r="W3" s="2">
        <v>1</v>
      </c>
      <c r="X3" s="2">
        <v>1</v>
      </c>
      <c r="Y3" s="2">
        <v>284</v>
      </c>
      <c r="Z3" s="2">
        <v>461</v>
      </c>
      <c r="AA3" s="2">
        <v>107</v>
      </c>
    </row>
    <row r="4" spans="1:27" x14ac:dyDescent="0.25">
      <c r="A4" s="2" t="s">
        <v>35</v>
      </c>
      <c r="B4" s="2" t="s">
        <v>27</v>
      </c>
      <c r="C4" s="2">
        <v>5287</v>
      </c>
      <c r="D4" s="2">
        <v>4776</v>
      </c>
      <c r="E4" s="2">
        <v>4757</v>
      </c>
      <c r="F4" s="2">
        <v>170344</v>
      </c>
      <c r="G4" s="3">
        <v>2443838.12</v>
      </c>
      <c r="H4" s="3">
        <v>1521362.4100000001</v>
      </c>
      <c r="I4" s="3">
        <v>460618</v>
      </c>
      <c r="J4" s="3">
        <v>1125813.4100000001</v>
      </c>
      <c r="K4" s="3">
        <v>1586431.4100000001</v>
      </c>
      <c r="L4" s="3">
        <v>2378769.12</v>
      </c>
      <c r="M4" s="3">
        <f t="shared" si="0"/>
        <v>-65069</v>
      </c>
      <c r="N4" s="4">
        <f t="shared" si="1"/>
        <v>104.27702167296221</v>
      </c>
      <c r="O4" s="4">
        <f t="shared" si="2"/>
        <v>1.5635782140824683</v>
      </c>
      <c r="P4" s="2">
        <v>4695</v>
      </c>
      <c r="Q4" s="2">
        <v>44</v>
      </c>
      <c r="R4" s="2">
        <v>0</v>
      </c>
      <c r="S4" s="2">
        <v>0</v>
      </c>
      <c r="T4" s="2">
        <v>12</v>
      </c>
      <c r="U4" s="2">
        <v>0</v>
      </c>
      <c r="V4" s="2">
        <v>5</v>
      </c>
      <c r="W4" s="2">
        <v>1</v>
      </c>
      <c r="X4" s="2">
        <v>0</v>
      </c>
      <c r="Y4" s="2">
        <v>664</v>
      </c>
      <c r="Z4" s="2">
        <v>1247</v>
      </c>
      <c r="AA4" s="2">
        <v>263</v>
      </c>
    </row>
    <row r="5" spans="1:27" x14ac:dyDescent="0.25">
      <c r="A5" s="2" t="s">
        <v>35</v>
      </c>
      <c r="B5" s="2" t="s">
        <v>28</v>
      </c>
      <c r="C5" s="2">
        <v>609</v>
      </c>
      <c r="D5" s="2">
        <v>501</v>
      </c>
      <c r="E5" s="2">
        <v>497</v>
      </c>
      <c r="F5" s="2">
        <v>46912</v>
      </c>
      <c r="G5" s="3">
        <v>331865.07</v>
      </c>
      <c r="H5" s="3">
        <v>558743</v>
      </c>
      <c r="I5" s="3">
        <v>573838</v>
      </c>
      <c r="J5" s="3">
        <v>1700</v>
      </c>
      <c r="K5" s="3">
        <v>575538</v>
      </c>
      <c r="L5" s="3">
        <v>315070.07</v>
      </c>
      <c r="M5" s="3">
        <f t="shared" si="0"/>
        <v>-16795</v>
      </c>
      <c r="N5" s="4">
        <f t="shared" si="1"/>
        <v>103.00585421204383</v>
      </c>
      <c r="O5" s="4">
        <f t="shared" si="2"/>
        <v>0.56389085858793753</v>
      </c>
      <c r="P5" s="2">
        <v>490</v>
      </c>
      <c r="Q5" s="2">
        <v>6</v>
      </c>
      <c r="R5" s="2">
        <v>0</v>
      </c>
      <c r="S5" s="2">
        <v>1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131</v>
      </c>
      <c r="Z5" s="2">
        <v>76</v>
      </c>
      <c r="AA5" s="2">
        <v>83</v>
      </c>
    </row>
    <row r="6" spans="1:27" x14ac:dyDescent="0.25">
      <c r="A6" s="2" t="s">
        <v>35</v>
      </c>
      <c r="B6" s="2" t="s">
        <v>29</v>
      </c>
      <c r="C6" s="2">
        <v>2548</v>
      </c>
      <c r="D6" s="2">
        <v>2539</v>
      </c>
      <c r="E6" s="2">
        <v>2539</v>
      </c>
      <c r="F6" s="2">
        <v>2257171</v>
      </c>
      <c r="G6" s="3">
        <v>43545679.200000003</v>
      </c>
      <c r="H6" s="3">
        <v>14739326.629999999</v>
      </c>
      <c r="I6" s="3">
        <v>0</v>
      </c>
      <c r="J6" s="3">
        <v>14739326.629999999</v>
      </c>
      <c r="K6" s="3">
        <v>14739326.629999999</v>
      </c>
      <c r="L6" s="3">
        <v>43545679.200000003</v>
      </c>
      <c r="M6" s="3">
        <f t="shared" si="0"/>
        <v>0</v>
      </c>
      <c r="N6" s="4">
        <f t="shared" si="1"/>
        <v>100</v>
      </c>
      <c r="O6" s="4">
        <f t="shared" si="2"/>
        <v>2.9543872860086013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2539</v>
      </c>
      <c r="Y6" s="2">
        <v>0</v>
      </c>
      <c r="Z6" s="2">
        <v>0</v>
      </c>
      <c r="AA6" s="2">
        <v>0</v>
      </c>
    </row>
    <row r="7" spans="1:27" x14ac:dyDescent="0.25">
      <c r="A7" s="2" t="s">
        <v>35</v>
      </c>
      <c r="B7" s="2" t="s">
        <v>30</v>
      </c>
      <c r="C7" s="2">
        <v>3</v>
      </c>
      <c r="D7" s="2">
        <v>1</v>
      </c>
      <c r="E7" s="2">
        <v>1</v>
      </c>
      <c r="F7" s="2">
        <v>76</v>
      </c>
      <c r="G7" s="3">
        <v>82941.899999999994</v>
      </c>
      <c r="H7" s="3">
        <v>458</v>
      </c>
      <c r="I7" s="3">
        <v>0</v>
      </c>
      <c r="J7" s="3">
        <v>0</v>
      </c>
      <c r="K7" s="3">
        <v>0</v>
      </c>
      <c r="L7" s="3">
        <v>83399.899999999994</v>
      </c>
      <c r="M7" s="3">
        <f t="shared" si="0"/>
        <v>458</v>
      </c>
      <c r="N7" s="4">
        <f t="shared" si="1"/>
        <v>0</v>
      </c>
      <c r="O7" s="4">
        <f t="shared" si="2"/>
        <v>182.09585152838426</v>
      </c>
      <c r="P7" s="2">
        <v>1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1</v>
      </c>
      <c r="AA7" s="2">
        <v>0</v>
      </c>
    </row>
    <row r="8" spans="1:27" x14ac:dyDescent="0.25">
      <c r="A8" s="2" t="s">
        <v>35</v>
      </c>
      <c r="B8" s="2" t="s">
        <v>31</v>
      </c>
      <c r="C8" s="2">
        <v>334</v>
      </c>
      <c r="D8" s="2">
        <v>230</v>
      </c>
      <c r="E8" s="2">
        <v>228</v>
      </c>
      <c r="F8" s="2">
        <v>71253</v>
      </c>
      <c r="G8" s="3">
        <v>-687701.67999999993</v>
      </c>
      <c r="H8" s="3">
        <v>745996.32000000007</v>
      </c>
      <c r="I8" s="3">
        <v>478304</v>
      </c>
      <c r="J8" s="3">
        <v>142244.32</v>
      </c>
      <c r="K8" s="3">
        <v>620548.32000000007</v>
      </c>
      <c r="L8" s="3">
        <v>-562253.68000000005</v>
      </c>
      <c r="M8" s="3">
        <f t="shared" si="0"/>
        <v>125448</v>
      </c>
      <c r="N8" s="4">
        <f t="shared" si="1"/>
        <v>83.183831255360616</v>
      </c>
      <c r="O8" s="4">
        <f t="shared" si="2"/>
        <v>-0.7536949780127602</v>
      </c>
      <c r="P8" s="2">
        <v>212</v>
      </c>
      <c r="Q8" s="2">
        <v>13</v>
      </c>
      <c r="R8" s="2">
        <v>2</v>
      </c>
      <c r="S8" s="2">
        <v>1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66</v>
      </c>
      <c r="Z8" s="2">
        <v>50</v>
      </c>
      <c r="AA8" s="2">
        <v>31</v>
      </c>
    </row>
    <row r="9" spans="1:27" x14ac:dyDescent="0.25">
      <c r="A9" s="2" t="s">
        <v>35</v>
      </c>
      <c r="B9" s="2" t="s">
        <v>32</v>
      </c>
      <c r="C9" s="2">
        <v>37</v>
      </c>
      <c r="D9" s="2">
        <v>36</v>
      </c>
      <c r="E9" s="2">
        <v>36</v>
      </c>
      <c r="F9" s="2">
        <v>8717</v>
      </c>
      <c r="G9" s="3">
        <v>1057776</v>
      </c>
      <c r="H9" s="3">
        <v>102779</v>
      </c>
      <c r="I9" s="3">
        <v>350</v>
      </c>
      <c r="J9" s="3">
        <v>0</v>
      </c>
      <c r="K9" s="3">
        <v>350</v>
      </c>
      <c r="L9" s="3">
        <v>1160205</v>
      </c>
      <c r="M9" s="3">
        <f t="shared" si="0"/>
        <v>102429</v>
      </c>
      <c r="N9" s="4">
        <f t="shared" si="1"/>
        <v>0.34053649091740529</v>
      </c>
      <c r="O9" s="4">
        <f t="shared" si="2"/>
        <v>11.288346841280806</v>
      </c>
      <c r="P9" s="2">
        <v>34</v>
      </c>
      <c r="Q9" s="2">
        <v>0</v>
      </c>
      <c r="R9" s="2">
        <v>0</v>
      </c>
      <c r="S9" s="2">
        <v>0</v>
      </c>
      <c r="T9" s="2">
        <v>1</v>
      </c>
      <c r="U9" s="2">
        <v>0</v>
      </c>
      <c r="V9" s="2">
        <v>1</v>
      </c>
      <c r="W9" s="2">
        <v>0</v>
      </c>
      <c r="X9" s="2">
        <v>0</v>
      </c>
      <c r="Y9" s="2">
        <v>3</v>
      </c>
      <c r="Z9" s="2">
        <v>6</v>
      </c>
      <c r="AA9" s="2">
        <v>1</v>
      </c>
    </row>
    <row r="10" spans="1:27" x14ac:dyDescent="0.25">
      <c r="A10" s="2" t="s">
        <v>35</v>
      </c>
      <c r="B10" s="2" t="s">
        <v>33</v>
      </c>
      <c r="C10" s="2">
        <v>84</v>
      </c>
      <c r="D10" s="2">
        <v>72</v>
      </c>
      <c r="E10" s="2">
        <v>72</v>
      </c>
      <c r="F10" s="2">
        <v>156661</v>
      </c>
      <c r="G10" s="3">
        <v>23603544.800000001</v>
      </c>
      <c r="H10" s="3">
        <v>1221764</v>
      </c>
      <c r="I10" s="3">
        <v>2035</v>
      </c>
      <c r="J10" s="3">
        <v>0</v>
      </c>
      <c r="K10" s="3">
        <v>2035</v>
      </c>
      <c r="L10" s="3">
        <v>24823273.800000001</v>
      </c>
      <c r="M10" s="3">
        <f t="shared" si="0"/>
        <v>1219729</v>
      </c>
      <c r="N10" s="4">
        <f t="shared" si="1"/>
        <v>0.16656244577512516</v>
      </c>
      <c r="O10" s="4">
        <f t="shared" si="2"/>
        <v>20.317568532056928</v>
      </c>
      <c r="P10" s="2">
        <v>69</v>
      </c>
      <c r="Q10" s="2">
        <v>0</v>
      </c>
      <c r="R10" s="2">
        <v>0</v>
      </c>
      <c r="S10" s="2">
        <v>0</v>
      </c>
      <c r="T10" s="2">
        <v>1</v>
      </c>
      <c r="U10" s="2">
        <v>0</v>
      </c>
      <c r="V10" s="2">
        <v>0</v>
      </c>
      <c r="W10" s="2">
        <v>1</v>
      </c>
      <c r="X10" s="2">
        <v>0</v>
      </c>
      <c r="Y10" s="2">
        <v>18</v>
      </c>
      <c r="Z10" s="2">
        <v>23</v>
      </c>
      <c r="AA10" s="2">
        <v>16</v>
      </c>
    </row>
    <row r="11" spans="1:27" x14ac:dyDescent="0.25">
      <c r="A11" s="2" t="s">
        <v>35</v>
      </c>
      <c r="B11" s="2" t="s">
        <v>34</v>
      </c>
      <c r="C11" s="2">
        <v>86</v>
      </c>
      <c r="D11" s="2">
        <v>26</v>
      </c>
      <c r="E11" s="2">
        <v>25</v>
      </c>
      <c r="F11" s="2">
        <v>1073</v>
      </c>
      <c r="G11" s="3">
        <v>-119925.35</v>
      </c>
      <c r="H11" s="3">
        <v>37827</v>
      </c>
      <c r="I11" s="3">
        <v>12314</v>
      </c>
      <c r="J11" s="3">
        <v>0</v>
      </c>
      <c r="K11" s="3">
        <v>12314</v>
      </c>
      <c r="L11" s="3">
        <v>-94412.35</v>
      </c>
      <c r="M11" s="3">
        <f t="shared" si="0"/>
        <v>25513</v>
      </c>
      <c r="N11" s="4">
        <f t="shared" si="1"/>
        <v>32.553467100219422</v>
      </c>
      <c r="O11" s="4">
        <f t="shared" si="2"/>
        <v>-2.4958984323366908</v>
      </c>
      <c r="P11" s="2">
        <v>25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1</v>
      </c>
      <c r="Z11" s="2">
        <v>0</v>
      </c>
      <c r="AA11" s="2">
        <v>7</v>
      </c>
    </row>
    <row r="12" spans="1:27" x14ac:dyDescent="0.25">
      <c r="A12" s="2"/>
      <c r="B12" s="8" t="s">
        <v>39</v>
      </c>
      <c r="C12" s="5">
        <f>SUM(C3:C11)</f>
        <v>11339</v>
      </c>
      <c r="D12" s="5">
        <f t="shared" ref="D12:AA12" si="3">SUM(D3:D11)</f>
        <v>10422</v>
      </c>
      <c r="E12" s="5">
        <f t="shared" si="3"/>
        <v>10396</v>
      </c>
      <c r="F12" s="5">
        <f t="shared" si="3"/>
        <v>2774100</v>
      </c>
      <c r="G12" s="6">
        <f t="shared" si="3"/>
        <v>81227287.860000014</v>
      </c>
      <c r="H12" s="6">
        <f t="shared" si="3"/>
        <v>19499021.379999999</v>
      </c>
      <c r="I12" s="6">
        <f t="shared" si="3"/>
        <v>1530714</v>
      </c>
      <c r="J12" s="6">
        <f t="shared" si="3"/>
        <v>16494249.379999999</v>
      </c>
      <c r="K12" s="6">
        <f t="shared" si="3"/>
        <v>18024963.379999999</v>
      </c>
      <c r="L12" s="6">
        <f t="shared" si="3"/>
        <v>82701345.860000014</v>
      </c>
      <c r="M12" s="3">
        <f t="shared" si="0"/>
        <v>1474058</v>
      </c>
      <c r="N12" s="7">
        <f t="shared" si="1"/>
        <v>92.440348819187761</v>
      </c>
      <c r="O12" s="7">
        <f t="shared" si="2"/>
        <v>4.241307512223468</v>
      </c>
      <c r="P12" s="5">
        <f t="shared" si="3"/>
        <v>7704</v>
      </c>
      <c r="Q12" s="5">
        <f t="shared" si="3"/>
        <v>83</v>
      </c>
      <c r="R12" s="5">
        <f t="shared" si="3"/>
        <v>2</v>
      </c>
      <c r="S12" s="5">
        <f t="shared" si="3"/>
        <v>2</v>
      </c>
      <c r="T12" s="5">
        <f t="shared" si="3"/>
        <v>18</v>
      </c>
      <c r="U12" s="5">
        <f t="shared" si="3"/>
        <v>0</v>
      </c>
      <c r="V12" s="5">
        <f t="shared" si="3"/>
        <v>43</v>
      </c>
      <c r="W12" s="5">
        <f t="shared" si="3"/>
        <v>3</v>
      </c>
      <c r="X12" s="5">
        <f t="shared" si="3"/>
        <v>2540</v>
      </c>
      <c r="Y12" s="5">
        <f t="shared" si="3"/>
        <v>1167</v>
      </c>
      <c r="Z12" s="5">
        <f t="shared" si="3"/>
        <v>1864</v>
      </c>
      <c r="AA12" s="5">
        <f t="shared" si="3"/>
        <v>508</v>
      </c>
    </row>
    <row r="13" spans="1:27" x14ac:dyDescent="0.25">
      <c r="A13" s="2" t="s">
        <v>36</v>
      </c>
      <c r="B13" s="2" t="s">
        <v>26</v>
      </c>
      <c r="C13" s="2">
        <v>3019</v>
      </c>
      <c r="D13" s="2">
        <v>2417</v>
      </c>
      <c r="E13" s="2">
        <v>2416</v>
      </c>
      <c r="F13" s="2">
        <v>70355</v>
      </c>
      <c r="G13" s="3">
        <v>24257428.059999999</v>
      </c>
      <c r="H13" s="3">
        <v>731690.59</v>
      </c>
      <c r="I13" s="3">
        <v>13421</v>
      </c>
      <c r="J13" s="3">
        <v>553235.59</v>
      </c>
      <c r="K13" s="3">
        <v>566656.59</v>
      </c>
      <c r="L13" s="3">
        <v>24422462.059999999</v>
      </c>
      <c r="M13" s="3">
        <f t="shared" si="0"/>
        <v>165034</v>
      </c>
      <c r="N13" s="4">
        <f t="shared" si="1"/>
        <v>77.444837714805104</v>
      </c>
      <c r="O13" s="4">
        <f t="shared" si="2"/>
        <v>33.378127850462036</v>
      </c>
      <c r="P13" s="2">
        <v>2114</v>
      </c>
      <c r="Q13" s="2">
        <v>151</v>
      </c>
      <c r="R13" s="2">
        <v>0</v>
      </c>
      <c r="S13" s="2">
        <v>0</v>
      </c>
      <c r="T13" s="2">
        <v>130</v>
      </c>
      <c r="U13" s="2">
        <v>0</v>
      </c>
      <c r="V13" s="2">
        <v>20</v>
      </c>
      <c r="W13" s="2">
        <v>1</v>
      </c>
      <c r="X13" s="2">
        <v>0</v>
      </c>
      <c r="Y13" s="2">
        <v>418</v>
      </c>
      <c r="Z13" s="2">
        <v>497</v>
      </c>
      <c r="AA13" s="2">
        <v>236</v>
      </c>
    </row>
    <row r="14" spans="1:27" x14ac:dyDescent="0.25">
      <c r="A14" s="2" t="s">
        <v>36</v>
      </c>
      <c r="B14" s="2" t="s">
        <v>27</v>
      </c>
      <c r="C14" s="2">
        <v>8936</v>
      </c>
      <c r="D14" s="2">
        <v>7838</v>
      </c>
      <c r="E14" s="2">
        <v>7824</v>
      </c>
      <c r="F14" s="2">
        <v>305426</v>
      </c>
      <c r="G14" s="3">
        <v>3995955.5</v>
      </c>
      <c r="H14" s="3">
        <v>2562059.0499999998</v>
      </c>
      <c r="I14" s="3">
        <v>863571</v>
      </c>
      <c r="J14" s="3">
        <v>2044299.1900000002</v>
      </c>
      <c r="K14" s="3">
        <v>2907870.19</v>
      </c>
      <c r="L14" s="3">
        <v>3650144.3600000003</v>
      </c>
      <c r="M14" s="3">
        <f t="shared" si="0"/>
        <v>-345811.14000000013</v>
      </c>
      <c r="N14" s="4">
        <f t="shared" si="1"/>
        <v>113.49739148283876</v>
      </c>
      <c r="O14" s="4">
        <f t="shared" si="2"/>
        <v>1.4246917376865302</v>
      </c>
      <c r="P14" s="2">
        <v>7116</v>
      </c>
      <c r="Q14" s="2">
        <v>195</v>
      </c>
      <c r="R14" s="2">
        <v>0</v>
      </c>
      <c r="S14" s="2">
        <v>9</v>
      </c>
      <c r="T14" s="2">
        <v>492</v>
      </c>
      <c r="U14" s="2">
        <v>0</v>
      </c>
      <c r="V14" s="2">
        <v>6</v>
      </c>
      <c r="W14" s="2">
        <v>5</v>
      </c>
      <c r="X14" s="2">
        <v>0</v>
      </c>
      <c r="Y14" s="2">
        <v>1034</v>
      </c>
      <c r="Z14" s="2">
        <v>1647</v>
      </c>
      <c r="AA14" s="2">
        <v>421</v>
      </c>
    </row>
    <row r="15" spans="1:27" x14ac:dyDescent="0.25">
      <c r="A15" s="2" t="s">
        <v>36</v>
      </c>
      <c r="B15" s="2" t="s">
        <v>28</v>
      </c>
      <c r="C15" s="2">
        <v>989</v>
      </c>
      <c r="D15" s="2">
        <v>802</v>
      </c>
      <c r="E15" s="2">
        <v>797</v>
      </c>
      <c r="F15" s="2">
        <v>67419</v>
      </c>
      <c r="G15" s="3">
        <v>592266.34</v>
      </c>
      <c r="H15" s="3">
        <v>840992.25</v>
      </c>
      <c r="I15" s="3">
        <v>848582</v>
      </c>
      <c r="J15" s="3">
        <v>1265.25</v>
      </c>
      <c r="K15" s="3">
        <v>849847.25</v>
      </c>
      <c r="L15" s="3">
        <v>583411.34</v>
      </c>
      <c r="M15" s="3">
        <f t="shared" si="0"/>
        <v>-8855</v>
      </c>
      <c r="N15" s="4">
        <f t="shared" si="1"/>
        <v>101.05292290148928</v>
      </c>
      <c r="O15" s="4">
        <f t="shared" si="2"/>
        <v>0.69371785530722785</v>
      </c>
      <c r="P15" s="2">
        <v>731</v>
      </c>
      <c r="Q15" s="2">
        <v>50</v>
      </c>
      <c r="R15" s="2">
        <v>0</v>
      </c>
      <c r="S15" s="2">
        <v>1</v>
      </c>
      <c r="T15" s="2">
        <v>15</v>
      </c>
      <c r="U15" s="2">
        <v>0</v>
      </c>
      <c r="V15" s="2">
        <v>0</v>
      </c>
      <c r="W15" s="2">
        <v>0</v>
      </c>
      <c r="X15" s="2">
        <v>0</v>
      </c>
      <c r="Y15" s="2">
        <v>266</v>
      </c>
      <c r="Z15" s="2">
        <v>110</v>
      </c>
      <c r="AA15" s="2">
        <v>172</v>
      </c>
    </row>
    <row r="16" spans="1:27" x14ac:dyDescent="0.25">
      <c r="A16" s="2" t="s">
        <v>36</v>
      </c>
      <c r="B16" s="2" t="s">
        <v>29</v>
      </c>
      <c r="C16" s="2">
        <v>1566</v>
      </c>
      <c r="D16" s="2">
        <v>1564</v>
      </c>
      <c r="E16" s="2">
        <v>1563</v>
      </c>
      <c r="F16" s="2">
        <v>1389507</v>
      </c>
      <c r="G16" s="3">
        <v>18428732.280000001</v>
      </c>
      <c r="H16" s="3">
        <v>9073480.7100000009</v>
      </c>
      <c r="I16" s="3">
        <v>0</v>
      </c>
      <c r="J16" s="3">
        <v>9073480.7100000009</v>
      </c>
      <c r="K16" s="3">
        <v>9073480.7100000009</v>
      </c>
      <c r="L16" s="3">
        <v>18428732.280000001</v>
      </c>
      <c r="M16" s="3">
        <f t="shared" si="0"/>
        <v>0</v>
      </c>
      <c r="N16" s="4">
        <f t="shared" si="1"/>
        <v>100</v>
      </c>
      <c r="O16" s="4">
        <f t="shared" si="2"/>
        <v>2.0310543295352419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1563</v>
      </c>
      <c r="Y16" s="2">
        <v>0</v>
      </c>
      <c r="Z16" s="2">
        <v>0</v>
      </c>
      <c r="AA16" s="2">
        <v>0</v>
      </c>
    </row>
    <row r="17" spans="1:27" x14ac:dyDescent="0.25">
      <c r="A17" s="2" t="s">
        <v>36</v>
      </c>
      <c r="B17" s="2" t="s">
        <v>30</v>
      </c>
      <c r="C17" s="2">
        <v>11</v>
      </c>
      <c r="D17" s="2">
        <v>9</v>
      </c>
      <c r="E17" s="2">
        <v>9</v>
      </c>
      <c r="F17" s="2">
        <v>1361</v>
      </c>
      <c r="G17" s="3">
        <v>3290.67</v>
      </c>
      <c r="H17" s="3">
        <v>11557</v>
      </c>
      <c r="I17" s="3">
        <v>8636</v>
      </c>
      <c r="J17" s="3">
        <v>0</v>
      </c>
      <c r="K17" s="3">
        <v>8636</v>
      </c>
      <c r="L17" s="3">
        <v>6211.67</v>
      </c>
      <c r="M17" s="3">
        <f t="shared" si="0"/>
        <v>2921</v>
      </c>
      <c r="N17" s="4">
        <f t="shared" si="1"/>
        <v>74.72527472527473</v>
      </c>
      <c r="O17" s="4">
        <f t="shared" si="2"/>
        <v>0.5374811802370858</v>
      </c>
      <c r="P17" s="2">
        <v>5</v>
      </c>
      <c r="Q17" s="2">
        <v>0</v>
      </c>
      <c r="R17" s="2">
        <v>0</v>
      </c>
      <c r="S17" s="2">
        <v>0</v>
      </c>
      <c r="T17" s="2">
        <v>4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1</v>
      </c>
      <c r="AA17" s="2">
        <v>0</v>
      </c>
    </row>
    <row r="18" spans="1:27" x14ac:dyDescent="0.25">
      <c r="A18" s="2" t="s">
        <v>36</v>
      </c>
      <c r="B18" s="2" t="s">
        <v>31</v>
      </c>
      <c r="C18" s="2">
        <v>247</v>
      </c>
      <c r="D18" s="2">
        <v>146</v>
      </c>
      <c r="E18" s="2">
        <v>146</v>
      </c>
      <c r="F18" s="2">
        <v>40973</v>
      </c>
      <c r="G18" s="3">
        <v>389572.25</v>
      </c>
      <c r="H18" s="3">
        <v>490539</v>
      </c>
      <c r="I18" s="3">
        <v>523623</v>
      </c>
      <c r="J18" s="3">
        <v>8482.86</v>
      </c>
      <c r="K18" s="3">
        <v>532105.86</v>
      </c>
      <c r="L18" s="3">
        <v>348005.39</v>
      </c>
      <c r="M18" s="3">
        <f t="shared" si="0"/>
        <v>-41566.859999999986</v>
      </c>
      <c r="N18" s="4">
        <f t="shared" si="1"/>
        <v>108.47371157033385</v>
      </c>
      <c r="O18" s="4">
        <f t="shared" si="2"/>
        <v>0.7094347034588484</v>
      </c>
      <c r="P18" s="2">
        <v>129</v>
      </c>
      <c r="Q18" s="2">
        <v>5</v>
      </c>
      <c r="R18" s="2">
        <v>1</v>
      </c>
      <c r="S18" s="2">
        <v>0</v>
      </c>
      <c r="T18" s="2">
        <v>11</v>
      </c>
      <c r="U18" s="2">
        <v>0</v>
      </c>
      <c r="V18" s="2">
        <v>0</v>
      </c>
      <c r="W18" s="2">
        <v>0</v>
      </c>
      <c r="X18" s="2">
        <v>0</v>
      </c>
      <c r="Y18" s="2">
        <v>40</v>
      </c>
      <c r="Z18" s="2">
        <v>22</v>
      </c>
      <c r="AA18" s="2">
        <v>19</v>
      </c>
    </row>
    <row r="19" spans="1:27" x14ac:dyDescent="0.25">
      <c r="A19" s="2" t="s">
        <v>36</v>
      </c>
      <c r="B19" s="2" t="s">
        <v>32</v>
      </c>
      <c r="C19" s="2">
        <v>75</v>
      </c>
      <c r="D19" s="2">
        <v>74</v>
      </c>
      <c r="E19" s="2">
        <v>74</v>
      </c>
      <c r="F19" s="2">
        <v>17546</v>
      </c>
      <c r="G19" s="3">
        <v>6371318</v>
      </c>
      <c r="H19" s="3">
        <v>270982</v>
      </c>
      <c r="I19" s="3">
        <v>0</v>
      </c>
      <c r="J19" s="3">
        <v>0</v>
      </c>
      <c r="K19" s="3">
        <v>0</v>
      </c>
      <c r="L19" s="3">
        <v>6642300</v>
      </c>
      <c r="M19" s="3">
        <f t="shared" si="0"/>
        <v>270982</v>
      </c>
      <c r="N19" s="4">
        <f t="shared" si="1"/>
        <v>0</v>
      </c>
      <c r="O19" s="4">
        <f t="shared" si="2"/>
        <v>24.51196020399879</v>
      </c>
      <c r="P19" s="2">
        <v>66</v>
      </c>
      <c r="Q19" s="2">
        <v>0</v>
      </c>
      <c r="R19" s="2">
        <v>1</v>
      </c>
      <c r="S19" s="2">
        <v>0</v>
      </c>
      <c r="T19" s="2">
        <v>5</v>
      </c>
      <c r="U19" s="2">
        <v>0</v>
      </c>
      <c r="V19" s="2">
        <v>2</v>
      </c>
      <c r="W19" s="2">
        <v>0</v>
      </c>
      <c r="X19" s="2">
        <v>0</v>
      </c>
      <c r="Y19" s="2">
        <v>11</v>
      </c>
      <c r="Z19" s="2">
        <v>15</v>
      </c>
      <c r="AA19" s="2">
        <v>7</v>
      </c>
    </row>
    <row r="20" spans="1:27" x14ac:dyDescent="0.25">
      <c r="A20" s="2" t="s">
        <v>36</v>
      </c>
      <c r="B20" s="2" t="s">
        <v>33</v>
      </c>
      <c r="C20" s="2">
        <v>111</v>
      </c>
      <c r="D20" s="2">
        <v>106</v>
      </c>
      <c r="E20" s="2">
        <v>106</v>
      </c>
      <c r="F20" s="2">
        <v>165869</v>
      </c>
      <c r="G20" s="3">
        <v>41853994.759999998</v>
      </c>
      <c r="H20" s="3">
        <v>1531653</v>
      </c>
      <c r="I20" s="3">
        <v>0</v>
      </c>
      <c r="J20" s="3">
        <v>0</v>
      </c>
      <c r="K20" s="3">
        <v>0</v>
      </c>
      <c r="L20" s="3">
        <v>43385647.759999998</v>
      </c>
      <c r="M20" s="3">
        <f t="shared" si="0"/>
        <v>1531653</v>
      </c>
      <c r="N20" s="4">
        <f t="shared" si="1"/>
        <v>0</v>
      </c>
      <c r="O20" s="4">
        <f t="shared" si="2"/>
        <v>28.326029302981809</v>
      </c>
      <c r="P20" s="2">
        <v>77</v>
      </c>
      <c r="Q20" s="2">
        <v>4</v>
      </c>
      <c r="R20" s="2">
        <v>15</v>
      </c>
      <c r="S20" s="2">
        <v>0</v>
      </c>
      <c r="T20" s="2">
        <v>6</v>
      </c>
      <c r="U20" s="2">
        <v>0</v>
      </c>
      <c r="V20" s="2">
        <v>0</v>
      </c>
      <c r="W20" s="2">
        <v>4</v>
      </c>
      <c r="X20" s="2">
        <v>0</v>
      </c>
      <c r="Y20" s="2">
        <v>21</v>
      </c>
      <c r="Z20" s="2">
        <v>18</v>
      </c>
      <c r="AA20" s="2">
        <v>32</v>
      </c>
    </row>
    <row r="21" spans="1:27" x14ac:dyDescent="0.25">
      <c r="A21" s="2" t="s">
        <v>36</v>
      </c>
      <c r="B21" s="2" t="s">
        <v>34</v>
      </c>
      <c r="C21" s="2">
        <v>295</v>
      </c>
      <c r="D21" s="2">
        <v>63</v>
      </c>
      <c r="E21" s="2">
        <v>55</v>
      </c>
      <c r="F21" s="2">
        <v>4487</v>
      </c>
      <c r="G21" s="3">
        <v>-134356.03</v>
      </c>
      <c r="H21" s="3">
        <v>116490.9</v>
      </c>
      <c r="I21" s="3">
        <v>93393</v>
      </c>
      <c r="J21" s="3">
        <v>34330.629999999997</v>
      </c>
      <c r="K21" s="3">
        <v>127723.63</v>
      </c>
      <c r="L21" s="3">
        <v>-145588.76</v>
      </c>
      <c r="M21" s="3">
        <f t="shared" si="0"/>
        <v>-11232.73000000001</v>
      </c>
      <c r="N21" s="4">
        <f t="shared" si="1"/>
        <v>109.64258152353533</v>
      </c>
      <c r="O21" s="4">
        <f t="shared" si="2"/>
        <v>-1.2497865498506753</v>
      </c>
      <c r="P21" s="2">
        <v>55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3</v>
      </c>
      <c r="Z21" s="2">
        <v>7</v>
      </c>
      <c r="AA21" s="2">
        <v>11</v>
      </c>
    </row>
    <row r="22" spans="1:27" x14ac:dyDescent="0.25">
      <c r="A22" s="2"/>
      <c r="B22" s="8" t="s">
        <v>39</v>
      </c>
      <c r="C22" s="5">
        <f>SUM(C13:C21)</f>
        <v>15249</v>
      </c>
      <c r="D22" s="5">
        <f t="shared" ref="D22:AA22" si="4">SUM(D13:D21)</f>
        <v>13019</v>
      </c>
      <c r="E22" s="5">
        <f t="shared" si="4"/>
        <v>12990</v>
      </c>
      <c r="F22" s="5">
        <f t="shared" si="4"/>
        <v>2062943</v>
      </c>
      <c r="G22" s="6">
        <f t="shared" si="4"/>
        <v>95758201.829999998</v>
      </c>
      <c r="H22" s="6">
        <f t="shared" si="4"/>
        <v>15629444.500000002</v>
      </c>
      <c r="I22" s="6">
        <f t="shared" si="4"/>
        <v>2351226</v>
      </c>
      <c r="J22" s="6">
        <f t="shared" si="4"/>
        <v>11715094.230000002</v>
      </c>
      <c r="K22" s="6">
        <f t="shared" si="4"/>
        <v>14066320.23</v>
      </c>
      <c r="L22" s="6">
        <f t="shared" si="4"/>
        <v>97321326.099999994</v>
      </c>
      <c r="M22" s="6">
        <f t="shared" si="0"/>
        <v>1563124.2700000014</v>
      </c>
      <c r="N22" s="7">
        <f t="shared" si="1"/>
        <v>89.998849479263313</v>
      </c>
      <c r="O22" s="7">
        <f t="shared" si="2"/>
        <v>6.2267936713937582</v>
      </c>
      <c r="P22" s="5">
        <f t="shared" si="4"/>
        <v>10293</v>
      </c>
      <c r="Q22" s="5">
        <f t="shared" si="4"/>
        <v>405</v>
      </c>
      <c r="R22" s="5">
        <f t="shared" si="4"/>
        <v>17</v>
      </c>
      <c r="S22" s="5">
        <f t="shared" si="4"/>
        <v>10</v>
      </c>
      <c r="T22" s="5">
        <f t="shared" si="4"/>
        <v>663</v>
      </c>
      <c r="U22" s="5">
        <f t="shared" si="4"/>
        <v>0</v>
      </c>
      <c r="V22" s="5">
        <f t="shared" si="4"/>
        <v>28</v>
      </c>
      <c r="W22" s="5">
        <f t="shared" si="4"/>
        <v>10</v>
      </c>
      <c r="X22" s="5">
        <f t="shared" si="4"/>
        <v>1563</v>
      </c>
      <c r="Y22" s="5">
        <f t="shared" si="4"/>
        <v>1793</v>
      </c>
      <c r="Z22" s="5">
        <f t="shared" si="4"/>
        <v>2317</v>
      </c>
      <c r="AA22" s="5">
        <f t="shared" si="4"/>
        <v>898</v>
      </c>
    </row>
    <row r="23" spans="1:27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x14ac:dyDescent="0.25">
      <c r="A24" s="2" t="s">
        <v>37</v>
      </c>
      <c r="B24" s="2" t="s">
        <v>26</v>
      </c>
      <c r="C24" s="2">
        <f t="shared" ref="C24:AA32" si="5">C3+C13</f>
        <v>5370</v>
      </c>
      <c r="D24" s="2">
        <f t="shared" si="5"/>
        <v>4658</v>
      </c>
      <c r="E24" s="2">
        <f t="shared" si="5"/>
        <v>4657</v>
      </c>
      <c r="F24" s="2">
        <f t="shared" si="5"/>
        <v>132248</v>
      </c>
      <c r="G24" s="3">
        <f t="shared" si="5"/>
        <v>35226697.859999999</v>
      </c>
      <c r="H24" s="3">
        <f t="shared" si="5"/>
        <v>1302455.6099999999</v>
      </c>
      <c r="I24" s="3">
        <f t="shared" si="5"/>
        <v>16676</v>
      </c>
      <c r="J24" s="3">
        <f t="shared" si="5"/>
        <v>1038400.61</v>
      </c>
      <c r="K24" s="3">
        <f t="shared" si="5"/>
        <v>1055076.6099999999</v>
      </c>
      <c r="L24" s="3">
        <f t="shared" si="5"/>
        <v>35474076.859999999</v>
      </c>
      <c r="M24" s="3">
        <f t="shared" si="0"/>
        <v>247379</v>
      </c>
      <c r="N24" s="4">
        <f t="shared" ref="N24:N33" si="6">K24/H24*100</f>
        <v>81.006723138917565</v>
      </c>
      <c r="O24" s="4">
        <f t="shared" ref="O24:O33" si="7">L24/H24</f>
        <v>27.236303938220207</v>
      </c>
      <c r="P24" s="2">
        <f t="shared" si="5"/>
        <v>4292</v>
      </c>
      <c r="Q24" s="2">
        <f t="shared" si="5"/>
        <v>171</v>
      </c>
      <c r="R24" s="2">
        <f t="shared" si="5"/>
        <v>0</v>
      </c>
      <c r="S24" s="2">
        <f t="shared" si="5"/>
        <v>0</v>
      </c>
      <c r="T24" s="2">
        <f t="shared" si="5"/>
        <v>134</v>
      </c>
      <c r="U24" s="2">
        <f t="shared" si="5"/>
        <v>0</v>
      </c>
      <c r="V24" s="2">
        <f t="shared" si="5"/>
        <v>57</v>
      </c>
      <c r="W24" s="2">
        <f t="shared" si="5"/>
        <v>2</v>
      </c>
      <c r="X24" s="2">
        <f t="shared" si="5"/>
        <v>1</v>
      </c>
      <c r="Y24" s="2">
        <f t="shared" si="5"/>
        <v>702</v>
      </c>
      <c r="Z24" s="2">
        <f t="shared" si="5"/>
        <v>958</v>
      </c>
      <c r="AA24" s="2">
        <f t="shared" si="5"/>
        <v>343</v>
      </c>
    </row>
    <row r="25" spans="1:27" x14ac:dyDescent="0.25">
      <c r="A25" s="2" t="s">
        <v>37</v>
      </c>
      <c r="B25" s="2" t="s">
        <v>27</v>
      </c>
      <c r="C25" s="2">
        <f t="shared" si="5"/>
        <v>14223</v>
      </c>
      <c r="D25" s="2">
        <f t="shared" si="5"/>
        <v>12614</v>
      </c>
      <c r="E25" s="2">
        <f t="shared" si="5"/>
        <v>12581</v>
      </c>
      <c r="F25" s="2">
        <f t="shared" si="5"/>
        <v>475770</v>
      </c>
      <c r="G25" s="3">
        <f t="shared" si="5"/>
        <v>6439793.6200000001</v>
      </c>
      <c r="H25" s="3">
        <f t="shared" si="5"/>
        <v>4083421.46</v>
      </c>
      <c r="I25" s="3">
        <f t="shared" si="5"/>
        <v>1324189</v>
      </c>
      <c r="J25" s="3">
        <f t="shared" si="5"/>
        <v>3170112.6000000006</v>
      </c>
      <c r="K25" s="3">
        <f t="shared" si="5"/>
        <v>4494301.5999999996</v>
      </c>
      <c r="L25" s="3">
        <f t="shared" si="5"/>
        <v>6028913.4800000004</v>
      </c>
      <c r="M25" s="3">
        <f t="shared" si="0"/>
        <v>-410880.13999999966</v>
      </c>
      <c r="N25" s="4">
        <f t="shared" si="6"/>
        <v>110.0621536137002</v>
      </c>
      <c r="O25" s="4">
        <f t="shared" si="7"/>
        <v>1.4764367428288925</v>
      </c>
      <c r="P25" s="2">
        <f t="shared" si="5"/>
        <v>11811</v>
      </c>
      <c r="Q25" s="2">
        <f t="shared" si="5"/>
        <v>239</v>
      </c>
      <c r="R25" s="2">
        <f t="shared" si="5"/>
        <v>0</v>
      </c>
      <c r="S25" s="2">
        <f t="shared" si="5"/>
        <v>9</v>
      </c>
      <c r="T25" s="2">
        <f t="shared" si="5"/>
        <v>504</v>
      </c>
      <c r="U25" s="2">
        <f t="shared" si="5"/>
        <v>0</v>
      </c>
      <c r="V25" s="2">
        <f t="shared" si="5"/>
        <v>11</v>
      </c>
      <c r="W25" s="2">
        <f t="shared" si="5"/>
        <v>6</v>
      </c>
      <c r="X25" s="2">
        <f t="shared" si="5"/>
        <v>0</v>
      </c>
      <c r="Y25" s="2">
        <f t="shared" si="5"/>
        <v>1698</v>
      </c>
      <c r="Z25" s="2">
        <f t="shared" si="5"/>
        <v>2894</v>
      </c>
      <c r="AA25" s="2">
        <f t="shared" si="5"/>
        <v>684</v>
      </c>
    </row>
    <row r="26" spans="1:27" x14ac:dyDescent="0.25">
      <c r="A26" s="2" t="s">
        <v>37</v>
      </c>
      <c r="B26" s="2" t="s">
        <v>28</v>
      </c>
      <c r="C26" s="2">
        <f t="shared" si="5"/>
        <v>1598</v>
      </c>
      <c r="D26" s="2">
        <f t="shared" si="5"/>
        <v>1303</v>
      </c>
      <c r="E26" s="2">
        <f t="shared" si="5"/>
        <v>1294</v>
      </c>
      <c r="F26" s="2">
        <f t="shared" si="5"/>
        <v>114331</v>
      </c>
      <c r="G26" s="3">
        <f t="shared" si="5"/>
        <v>924131.40999999992</v>
      </c>
      <c r="H26" s="3">
        <f t="shared" si="5"/>
        <v>1399735.25</v>
      </c>
      <c r="I26" s="3">
        <f t="shared" si="5"/>
        <v>1422420</v>
      </c>
      <c r="J26" s="3">
        <f t="shared" si="5"/>
        <v>2965.25</v>
      </c>
      <c r="K26" s="3">
        <f t="shared" si="5"/>
        <v>1425385.25</v>
      </c>
      <c r="L26" s="3">
        <f t="shared" si="5"/>
        <v>898481.40999999992</v>
      </c>
      <c r="M26" s="3">
        <f t="shared" si="0"/>
        <v>-25650</v>
      </c>
      <c r="N26" s="4">
        <f t="shared" si="6"/>
        <v>101.83248939397646</v>
      </c>
      <c r="O26" s="4">
        <f t="shared" si="7"/>
        <v>0.6418938224210613</v>
      </c>
      <c r="P26" s="2">
        <f t="shared" si="5"/>
        <v>1221</v>
      </c>
      <c r="Q26" s="2">
        <f t="shared" si="5"/>
        <v>56</v>
      </c>
      <c r="R26" s="2">
        <f t="shared" si="5"/>
        <v>0</v>
      </c>
      <c r="S26" s="2">
        <f t="shared" si="5"/>
        <v>2</v>
      </c>
      <c r="T26" s="2">
        <f t="shared" si="5"/>
        <v>15</v>
      </c>
      <c r="U26" s="2">
        <f t="shared" si="5"/>
        <v>0</v>
      </c>
      <c r="V26" s="2">
        <f t="shared" si="5"/>
        <v>0</v>
      </c>
      <c r="W26" s="2">
        <f t="shared" si="5"/>
        <v>0</v>
      </c>
      <c r="X26" s="2">
        <f t="shared" si="5"/>
        <v>0</v>
      </c>
      <c r="Y26" s="2">
        <f t="shared" si="5"/>
        <v>397</v>
      </c>
      <c r="Z26" s="2">
        <f t="shared" si="5"/>
        <v>186</v>
      </c>
      <c r="AA26" s="2">
        <f t="shared" si="5"/>
        <v>255</v>
      </c>
    </row>
    <row r="27" spans="1:27" x14ac:dyDescent="0.25">
      <c r="A27" s="2" t="s">
        <v>37</v>
      </c>
      <c r="B27" s="2" t="s">
        <v>29</v>
      </c>
      <c r="C27" s="2">
        <f t="shared" si="5"/>
        <v>4114</v>
      </c>
      <c r="D27" s="2">
        <f t="shared" si="5"/>
        <v>4103</v>
      </c>
      <c r="E27" s="2">
        <f t="shared" si="5"/>
        <v>4102</v>
      </c>
      <c r="F27" s="2">
        <f t="shared" si="5"/>
        <v>3646678</v>
      </c>
      <c r="G27" s="3">
        <f t="shared" si="5"/>
        <v>61974411.480000004</v>
      </c>
      <c r="H27" s="3">
        <f t="shared" si="5"/>
        <v>23812807.34</v>
      </c>
      <c r="I27" s="3">
        <f t="shared" si="5"/>
        <v>0</v>
      </c>
      <c r="J27" s="3">
        <f t="shared" si="5"/>
        <v>23812807.34</v>
      </c>
      <c r="K27" s="3">
        <f t="shared" si="5"/>
        <v>23812807.34</v>
      </c>
      <c r="L27" s="3">
        <f t="shared" si="5"/>
        <v>61974411.480000004</v>
      </c>
      <c r="M27" s="3">
        <f t="shared" si="0"/>
        <v>0</v>
      </c>
      <c r="N27" s="4">
        <f t="shared" si="6"/>
        <v>100</v>
      </c>
      <c r="O27" s="4">
        <f t="shared" si="7"/>
        <v>2.6025663667087815</v>
      </c>
      <c r="P27" s="2">
        <f t="shared" si="5"/>
        <v>0</v>
      </c>
      <c r="Q27" s="2">
        <f t="shared" si="5"/>
        <v>0</v>
      </c>
      <c r="R27" s="2">
        <f t="shared" si="5"/>
        <v>0</v>
      </c>
      <c r="S27" s="2">
        <f t="shared" si="5"/>
        <v>0</v>
      </c>
      <c r="T27" s="2">
        <f t="shared" si="5"/>
        <v>0</v>
      </c>
      <c r="U27" s="2">
        <f t="shared" si="5"/>
        <v>0</v>
      </c>
      <c r="V27" s="2">
        <f t="shared" si="5"/>
        <v>0</v>
      </c>
      <c r="W27" s="2">
        <f t="shared" si="5"/>
        <v>0</v>
      </c>
      <c r="X27" s="2">
        <f t="shared" si="5"/>
        <v>4102</v>
      </c>
      <c r="Y27" s="2">
        <f t="shared" si="5"/>
        <v>0</v>
      </c>
      <c r="Z27" s="2">
        <f t="shared" si="5"/>
        <v>0</v>
      </c>
      <c r="AA27" s="2">
        <f t="shared" si="5"/>
        <v>0</v>
      </c>
    </row>
    <row r="28" spans="1:27" x14ac:dyDescent="0.25">
      <c r="A28" s="2" t="s">
        <v>37</v>
      </c>
      <c r="B28" s="2" t="s">
        <v>30</v>
      </c>
      <c r="C28" s="2">
        <f t="shared" si="5"/>
        <v>14</v>
      </c>
      <c r="D28" s="2">
        <f t="shared" si="5"/>
        <v>10</v>
      </c>
      <c r="E28" s="2">
        <f t="shared" si="5"/>
        <v>10</v>
      </c>
      <c r="F28" s="2">
        <f t="shared" si="5"/>
        <v>1437</v>
      </c>
      <c r="G28" s="3">
        <f t="shared" si="5"/>
        <v>86232.569999999992</v>
      </c>
      <c r="H28" s="3">
        <f t="shared" si="5"/>
        <v>12015</v>
      </c>
      <c r="I28" s="3">
        <f t="shared" si="5"/>
        <v>8636</v>
      </c>
      <c r="J28" s="3">
        <f t="shared" si="5"/>
        <v>0</v>
      </c>
      <c r="K28" s="3">
        <f t="shared" si="5"/>
        <v>8636</v>
      </c>
      <c r="L28" s="3">
        <f t="shared" si="5"/>
        <v>89611.569999999992</v>
      </c>
      <c r="M28" s="3">
        <f t="shared" si="0"/>
        <v>3379</v>
      </c>
      <c r="N28" s="4">
        <f t="shared" si="6"/>
        <v>71.876820640865574</v>
      </c>
      <c r="O28" s="4">
        <f t="shared" si="7"/>
        <v>7.4583079483978354</v>
      </c>
      <c r="P28" s="2">
        <f t="shared" si="5"/>
        <v>6</v>
      </c>
      <c r="Q28" s="2">
        <f t="shared" si="5"/>
        <v>0</v>
      </c>
      <c r="R28" s="2">
        <f t="shared" si="5"/>
        <v>0</v>
      </c>
      <c r="S28" s="2">
        <f t="shared" si="5"/>
        <v>0</v>
      </c>
      <c r="T28" s="2">
        <f t="shared" si="5"/>
        <v>4</v>
      </c>
      <c r="U28" s="2">
        <f t="shared" si="5"/>
        <v>0</v>
      </c>
      <c r="V28" s="2">
        <f t="shared" si="5"/>
        <v>0</v>
      </c>
      <c r="W28" s="2">
        <f t="shared" si="5"/>
        <v>0</v>
      </c>
      <c r="X28" s="2">
        <f t="shared" si="5"/>
        <v>0</v>
      </c>
      <c r="Y28" s="2">
        <f t="shared" si="5"/>
        <v>0</v>
      </c>
      <c r="Z28" s="2">
        <f t="shared" si="5"/>
        <v>2</v>
      </c>
      <c r="AA28" s="2">
        <f t="shared" si="5"/>
        <v>0</v>
      </c>
    </row>
    <row r="29" spans="1:27" x14ac:dyDescent="0.25">
      <c r="A29" s="2" t="s">
        <v>37</v>
      </c>
      <c r="B29" s="2" t="s">
        <v>31</v>
      </c>
      <c r="C29" s="2">
        <f t="shared" si="5"/>
        <v>581</v>
      </c>
      <c r="D29" s="2">
        <f t="shared" si="5"/>
        <v>376</v>
      </c>
      <c r="E29" s="2">
        <f t="shared" si="5"/>
        <v>374</v>
      </c>
      <c r="F29" s="2">
        <f t="shared" si="5"/>
        <v>112226</v>
      </c>
      <c r="G29" s="3">
        <f t="shared" si="5"/>
        <v>-298129.42999999993</v>
      </c>
      <c r="H29" s="3">
        <f t="shared" si="5"/>
        <v>1236535.32</v>
      </c>
      <c r="I29" s="3">
        <f t="shared" si="5"/>
        <v>1001927</v>
      </c>
      <c r="J29" s="3">
        <f t="shared" si="5"/>
        <v>150727.18</v>
      </c>
      <c r="K29" s="3">
        <f t="shared" si="5"/>
        <v>1152654.1800000002</v>
      </c>
      <c r="L29" s="3">
        <f t="shared" si="5"/>
        <v>-214248.29000000004</v>
      </c>
      <c r="M29" s="3">
        <f t="shared" si="0"/>
        <v>83881.139999999898</v>
      </c>
      <c r="N29" s="4">
        <f t="shared" si="6"/>
        <v>93.216438006801141</v>
      </c>
      <c r="O29" s="4">
        <f t="shared" si="7"/>
        <v>-0.17326499820482283</v>
      </c>
      <c r="P29" s="2">
        <f t="shared" si="5"/>
        <v>341</v>
      </c>
      <c r="Q29" s="2">
        <f t="shared" si="5"/>
        <v>18</v>
      </c>
      <c r="R29" s="2">
        <f t="shared" si="5"/>
        <v>3</v>
      </c>
      <c r="S29" s="2">
        <f t="shared" si="5"/>
        <v>1</v>
      </c>
      <c r="T29" s="2">
        <f t="shared" si="5"/>
        <v>11</v>
      </c>
      <c r="U29" s="2">
        <f t="shared" si="5"/>
        <v>0</v>
      </c>
      <c r="V29" s="2">
        <f t="shared" si="5"/>
        <v>0</v>
      </c>
      <c r="W29" s="2">
        <f t="shared" si="5"/>
        <v>0</v>
      </c>
      <c r="X29" s="2">
        <f t="shared" si="5"/>
        <v>0</v>
      </c>
      <c r="Y29" s="2">
        <f t="shared" si="5"/>
        <v>106</v>
      </c>
      <c r="Z29" s="2">
        <f t="shared" si="5"/>
        <v>72</v>
      </c>
      <c r="AA29" s="2">
        <f t="shared" si="5"/>
        <v>50</v>
      </c>
    </row>
    <row r="30" spans="1:27" x14ac:dyDescent="0.25">
      <c r="A30" s="2" t="s">
        <v>37</v>
      </c>
      <c r="B30" s="2" t="s">
        <v>32</v>
      </c>
      <c r="C30" s="2">
        <f t="shared" si="5"/>
        <v>112</v>
      </c>
      <c r="D30" s="2">
        <f t="shared" si="5"/>
        <v>110</v>
      </c>
      <c r="E30" s="2">
        <f t="shared" si="5"/>
        <v>110</v>
      </c>
      <c r="F30" s="2">
        <f t="shared" si="5"/>
        <v>26263</v>
      </c>
      <c r="G30" s="3">
        <f t="shared" si="5"/>
        <v>7429094</v>
      </c>
      <c r="H30" s="3">
        <f t="shared" si="5"/>
        <v>373761</v>
      </c>
      <c r="I30" s="3">
        <f t="shared" si="5"/>
        <v>350</v>
      </c>
      <c r="J30" s="3">
        <f t="shared" si="5"/>
        <v>0</v>
      </c>
      <c r="K30" s="3">
        <f t="shared" si="5"/>
        <v>350</v>
      </c>
      <c r="L30" s="3">
        <f t="shared" si="5"/>
        <v>7802505</v>
      </c>
      <c r="M30" s="3">
        <f t="shared" si="0"/>
        <v>373411</v>
      </c>
      <c r="N30" s="4">
        <f t="shared" si="6"/>
        <v>9.3642728909650821E-2</v>
      </c>
      <c r="O30" s="4">
        <f t="shared" si="7"/>
        <v>20.875653158034144</v>
      </c>
      <c r="P30" s="2">
        <f t="shared" si="5"/>
        <v>100</v>
      </c>
      <c r="Q30" s="2">
        <f t="shared" si="5"/>
        <v>0</v>
      </c>
      <c r="R30" s="2">
        <f t="shared" si="5"/>
        <v>1</v>
      </c>
      <c r="S30" s="2">
        <f t="shared" si="5"/>
        <v>0</v>
      </c>
      <c r="T30" s="2">
        <f t="shared" si="5"/>
        <v>6</v>
      </c>
      <c r="U30" s="2">
        <f t="shared" si="5"/>
        <v>0</v>
      </c>
      <c r="V30" s="2">
        <f t="shared" si="5"/>
        <v>3</v>
      </c>
      <c r="W30" s="2">
        <f t="shared" si="5"/>
        <v>0</v>
      </c>
      <c r="X30" s="2">
        <f t="shared" si="5"/>
        <v>0</v>
      </c>
      <c r="Y30" s="2">
        <f t="shared" si="5"/>
        <v>14</v>
      </c>
      <c r="Z30" s="2">
        <f t="shared" si="5"/>
        <v>21</v>
      </c>
      <c r="AA30" s="2">
        <f t="shared" si="5"/>
        <v>8</v>
      </c>
    </row>
    <row r="31" spans="1:27" x14ac:dyDescent="0.25">
      <c r="A31" s="2" t="s">
        <v>37</v>
      </c>
      <c r="B31" s="2" t="s">
        <v>33</v>
      </c>
      <c r="C31" s="2">
        <f t="shared" si="5"/>
        <v>195</v>
      </c>
      <c r="D31" s="2">
        <f t="shared" si="5"/>
        <v>178</v>
      </c>
      <c r="E31" s="2">
        <f t="shared" si="5"/>
        <v>178</v>
      </c>
      <c r="F31" s="2">
        <f t="shared" si="5"/>
        <v>322530</v>
      </c>
      <c r="G31" s="3">
        <f t="shared" si="5"/>
        <v>65457539.560000002</v>
      </c>
      <c r="H31" s="3">
        <f t="shared" si="5"/>
        <v>2753417</v>
      </c>
      <c r="I31" s="3">
        <f t="shared" si="5"/>
        <v>2035</v>
      </c>
      <c r="J31" s="3">
        <f t="shared" si="5"/>
        <v>0</v>
      </c>
      <c r="K31" s="3">
        <f t="shared" si="5"/>
        <v>2035</v>
      </c>
      <c r="L31" s="3">
        <f t="shared" si="5"/>
        <v>68208921.560000002</v>
      </c>
      <c r="M31" s="3">
        <f t="shared" si="0"/>
        <v>2751382</v>
      </c>
      <c r="N31" s="4">
        <f t="shared" si="6"/>
        <v>7.3908165744600254E-2</v>
      </c>
      <c r="O31" s="4">
        <f t="shared" si="7"/>
        <v>24.772463291975026</v>
      </c>
      <c r="P31" s="2">
        <f t="shared" si="5"/>
        <v>146</v>
      </c>
      <c r="Q31" s="2">
        <f t="shared" si="5"/>
        <v>4</v>
      </c>
      <c r="R31" s="2">
        <f t="shared" si="5"/>
        <v>15</v>
      </c>
      <c r="S31" s="2">
        <f t="shared" si="5"/>
        <v>0</v>
      </c>
      <c r="T31" s="2">
        <f t="shared" si="5"/>
        <v>7</v>
      </c>
      <c r="U31" s="2">
        <f t="shared" si="5"/>
        <v>0</v>
      </c>
      <c r="V31" s="2">
        <f t="shared" si="5"/>
        <v>0</v>
      </c>
      <c r="W31" s="2">
        <f t="shared" si="5"/>
        <v>5</v>
      </c>
      <c r="X31" s="2">
        <f t="shared" si="5"/>
        <v>0</v>
      </c>
      <c r="Y31" s="2">
        <f t="shared" si="5"/>
        <v>39</v>
      </c>
      <c r="Z31" s="2">
        <f t="shared" si="5"/>
        <v>41</v>
      </c>
      <c r="AA31" s="2">
        <f t="shared" si="5"/>
        <v>48</v>
      </c>
    </row>
    <row r="32" spans="1:27" x14ac:dyDescent="0.25">
      <c r="A32" s="2" t="s">
        <v>37</v>
      </c>
      <c r="B32" s="2" t="s">
        <v>34</v>
      </c>
      <c r="C32" s="2">
        <f t="shared" si="5"/>
        <v>381</v>
      </c>
      <c r="D32" s="2">
        <f t="shared" si="5"/>
        <v>89</v>
      </c>
      <c r="E32" s="2">
        <f t="shared" si="5"/>
        <v>80</v>
      </c>
      <c r="F32" s="2">
        <f t="shared" si="5"/>
        <v>5560</v>
      </c>
      <c r="G32" s="3">
        <f t="shared" si="5"/>
        <v>-254281.38</v>
      </c>
      <c r="H32" s="3">
        <f t="shared" si="5"/>
        <v>154317.9</v>
      </c>
      <c r="I32" s="3">
        <f t="shared" si="5"/>
        <v>105707</v>
      </c>
      <c r="J32" s="3">
        <f t="shared" si="5"/>
        <v>34330.629999999997</v>
      </c>
      <c r="K32" s="3">
        <f t="shared" si="5"/>
        <v>140037.63</v>
      </c>
      <c r="L32" s="3">
        <f t="shared" si="5"/>
        <v>-240001.11000000002</v>
      </c>
      <c r="M32" s="3">
        <f t="shared" si="0"/>
        <v>14280.26999999999</v>
      </c>
      <c r="N32" s="4">
        <f t="shared" si="6"/>
        <v>90.7461998899674</v>
      </c>
      <c r="O32" s="4">
        <f t="shared" si="7"/>
        <v>-1.5552383100081069</v>
      </c>
      <c r="P32" s="2">
        <f t="shared" si="5"/>
        <v>80</v>
      </c>
      <c r="Q32" s="2">
        <f t="shared" si="5"/>
        <v>0</v>
      </c>
      <c r="R32" s="2">
        <f t="shared" si="5"/>
        <v>0</v>
      </c>
      <c r="S32" s="2">
        <f t="shared" si="5"/>
        <v>0</v>
      </c>
      <c r="T32" s="2">
        <f t="shared" si="5"/>
        <v>0</v>
      </c>
      <c r="U32" s="2">
        <f t="shared" si="5"/>
        <v>0</v>
      </c>
      <c r="V32" s="2">
        <f t="shared" si="5"/>
        <v>0</v>
      </c>
      <c r="W32" s="2">
        <f t="shared" si="5"/>
        <v>0</v>
      </c>
      <c r="X32" s="2">
        <f t="shared" si="5"/>
        <v>0</v>
      </c>
      <c r="Y32" s="2">
        <f t="shared" si="5"/>
        <v>4</v>
      </c>
      <c r="Z32" s="2">
        <f t="shared" si="5"/>
        <v>7</v>
      </c>
      <c r="AA32" s="2">
        <f t="shared" si="5"/>
        <v>18</v>
      </c>
    </row>
    <row r="33" spans="1:27" x14ac:dyDescent="0.25">
      <c r="A33" s="2"/>
      <c r="B33" s="8" t="s">
        <v>39</v>
      </c>
      <c r="C33" s="5">
        <f>SUM(C24:C32)</f>
        <v>26588</v>
      </c>
      <c r="D33" s="5">
        <f t="shared" ref="D33:L33" si="8">SUM(D24:D32)</f>
        <v>23441</v>
      </c>
      <c r="E33" s="5">
        <f t="shared" si="8"/>
        <v>23386</v>
      </c>
      <c r="F33" s="5">
        <f t="shared" si="8"/>
        <v>4837043</v>
      </c>
      <c r="G33" s="6">
        <f t="shared" si="8"/>
        <v>176985489.69</v>
      </c>
      <c r="H33" s="6">
        <f t="shared" si="8"/>
        <v>35128465.880000003</v>
      </c>
      <c r="I33" s="6">
        <f t="shared" si="8"/>
        <v>3881940</v>
      </c>
      <c r="J33" s="6">
        <f t="shared" si="8"/>
        <v>28209343.609999999</v>
      </c>
      <c r="K33" s="6">
        <f t="shared" si="8"/>
        <v>32091283.609999996</v>
      </c>
      <c r="L33" s="6">
        <f t="shared" si="8"/>
        <v>180022671.95999998</v>
      </c>
      <c r="M33" s="6">
        <f t="shared" si="0"/>
        <v>3037182.270000007</v>
      </c>
      <c r="N33" s="7">
        <f t="shared" si="6"/>
        <v>91.354070854175291</v>
      </c>
      <c r="O33" s="7">
        <f t="shared" si="7"/>
        <v>5.1246949575015135</v>
      </c>
      <c r="P33" s="5">
        <f t="shared" ref="P33:AA33" si="9">SUM(P24:P32)</f>
        <v>17997</v>
      </c>
      <c r="Q33" s="5">
        <f t="shared" si="9"/>
        <v>488</v>
      </c>
      <c r="R33" s="5">
        <f t="shared" si="9"/>
        <v>19</v>
      </c>
      <c r="S33" s="5">
        <f t="shared" si="9"/>
        <v>12</v>
      </c>
      <c r="T33" s="5">
        <f t="shared" si="9"/>
        <v>681</v>
      </c>
      <c r="U33" s="5">
        <f t="shared" si="9"/>
        <v>0</v>
      </c>
      <c r="V33" s="5">
        <f t="shared" si="9"/>
        <v>71</v>
      </c>
      <c r="W33" s="5">
        <f t="shared" si="9"/>
        <v>13</v>
      </c>
      <c r="X33" s="5">
        <f t="shared" si="9"/>
        <v>4103</v>
      </c>
      <c r="Y33" s="5">
        <f t="shared" si="9"/>
        <v>2960</v>
      </c>
      <c r="Z33" s="5">
        <f t="shared" si="9"/>
        <v>4181</v>
      </c>
      <c r="AA33" s="5">
        <f t="shared" si="9"/>
        <v>1406</v>
      </c>
    </row>
  </sheetData>
  <mergeCells count="1">
    <mergeCell ref="A1:O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2024-02-06T11:28:38Z</dcterms:modified>
</cp:coreProperties>
</file>