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OCT-23" sheetId="10" r:id="rId1"/>
    <sheet name="NOV-23" sheetId="11" r:id="rId2"/>
    <sheet name="DEC-23" sheetId="13" r:id="rId3"/>
    <sheet name="JAN-24" sheetId="14" r:id="rId4"/>
    <sheet name="FEB-24" sheetId="15" r:id="rId5"/>
    <sheet name="MARCH-24" sheetId="16" r:id="rId6"/>
  </sheets>
  <calcPr calcId="145621"/>
</workbook>
</file>

<file path=xl/calcChain.xml><?xml version="1.0" encoding="utf-8"?>
<calcChain xmlns="http://schemas.openxmlformats.org/spreadsheetml/2006/main">
  <c r="B41" i="14" l="1"/>
  <c r="B35" i="15"/>
  <c r="B32" i="15"/>
  <c r="B30" i="15"/>
  <c r="K20" i="15"/>
  <c r="B41" i="15"/>
  <c r="B41" i="16"/>
  <c r="J20" i="16"/>
  <c r="B30" i="16" s="1"/>
  <c r="B35" i="16" s="1"/>
  <c r="B32" i="16"/>
  <c r="C23" i="16"/>
  <c r="C25" i="16" s="1"/>
  <c r="B23" i="16"/>
  <c r="B25" i="16" s="1"/>
  <c r="B39" i="16" s="1"/>
  <c r="C23" i="15"/>
  <c r="C25" i="15" s="1"/>
  <c r="B23" i="15"/>
  <c r="B25" i="15" s="1"/>
  <c r="B39" i="15" s="1"/>
  <c r="B27" i="16" l="1"/>
  <c r="B28" i="16" s="1"/>
  <c r="D28" i="16" s="1"/>
  <c r="B43" i="16" s="1"/>
  <c r="B40" i="16"/>
  <c r="B27" i="15"/>
  <c r="B28" i="15" s="1"/>
  <c r="D28" i="15" s="1"/>
  <c r="B43" i="15" s="1"/>
  <c r="B40" i="15"/>
  <c r="C23" i="14"/>
  <c r="C25" i="14" s="1"/>
  <c r="B40" i="14" s="1"/>
  <c r="B23" i="14"/>
  <c r="B25" i="14" s="1"/>
  <c r="B39" i="14" s="1"/>
  <c r="B35" i="13"/>
  <c r="B35" i="11"/>
  <c r="B27" i="14" l="1"/>
  <c r="B28" i="14" s="1"/>
  <c r="D28" i="14" s="1"/>
  <c r="B35" i="14" s="1"/>
  <c r="B43" i="14" s="1"/>
  <c r="I22" i="13"/>
  <c r="C25" i="13"/>
  <c r="B25" i="13"/>
  <c r="B39" i="13" l="1"/>
  <c r="B28" i="13"/>
  <c r="D28" i="13" s="1"/>
  <c r="B43" i="13" s="1"/>
  <c r="I25" i="13"/>
  <c r="I24" i="13"/>
  <c r="I23" i="13"/>
  <c r="C23" i="13"/>
  <c r="B40" i="13" s="1"/>
  <c r="B23" i="13"/>
  <c r="I26" i="13"/>
  <c r="I22" i="11" l="1"/>
  <c r="B39" i="11"/>
  <c r="I25" i="11"/>
  <c r="I24" i="11"/>
  <c r="I23" i="11"/>
  <c r="C23" i="11"/>
  <c r="C25" i="11" s="1"/>
  <c r="B23" i="11"/>
  <c r="I26" i="11" l="1"/>
  <c r="B40" i="11"/>
  <c r="I22" i="10"/>
  <c r="B28" i="11" l="1"/>
  <c r="D28" i="11" s="1"/>
  <c r="B43" i="11" s="1"/>
  <c r="I25" i="10"/>
  <c r="I24" i="10"/>
  <c r="I23" i="10"/>
  <c r="C23" i="10"/>
  <c r="C25" i="10" s="1"/>
  <c r="B23" i="10"/>
  <c r="B38" i="10" s="1"/>
  <c r="I26" i="10" l="1"/>
  <c r="B30" i="10" s="1"/>
  <c r="B39" i="10"/>
  <c r="B27" i="10"/>
  <c r="B40" i="10" l="1"/>
  <c r="B28" i="10"/>
  <c r="D28" i="10" s="1"/>
  <c r="B34" i="10" l="1"/>
  <c r="B42" i="10" s="1"/>
</calcChain>
</file>

<file path=xl/sharedStrings.xml><?xml version="1.0" encoding="utf-8"?>
<sst xmlns="http://schemas.openxmlformats.org/spreadsheetml/2006/main" count="345" uniqueCount="82">
  <si>
    <t>A Government of Karnataka Undertaking</t>
  </si>
  <si>
    <t>Ph.No. 08236-2252040</t>
  </si>
  <si>
    <t xml:space="preserve">Office of the </t>
  </si>
  <si>
    <t>e-mail: aeesrpatna@gmail.com</t>
  </si>
  <si>
    <t>Asst Executive Engineer (El)</t>
  </si>
  <si>
    <t>O&amp;M SRIRANGAPATNA Sub-Divn.,</t>
  </si>
  <si>
    <t>Srirangapatna</t>
  </si>
  <si>
    <t>Electricity Bill (solar Roof Top)</t>
  </si>
  <si>
    <t>R R NUMBER</t>
  </si>
  <si>
    <t>ACCOUNT I D</t>
  </si>
  <si>
    <t>Reading date</t>
  </si>
  <si>
    <t>Name And Adsress</t>
  </si>
  <si>
    <t>TARIFF</t>
  </si>
  <si>
    <t>Sanction load</t>
  </si>
  <si>
    <t>Solar Roof Top Load</t>
  </si>
  <si>
    <t>Billing period</t>
  </si>
  <si>
    <t>IMPORT</t>
  </si>
  <si>
    <t>EXPORT</t>
  </si>
  <si>
    <t>present reading</t>
  </si>
  <si>
    <t>Previos reading</t>
  </si>
  <si>
    <t>TOTAL</t>
  </si>
  <si>
    <t>CONSTANT</t>
  </si>
  <si>
    <t>CONSUMPTION</t>
  </si>
  <si>
    <t>Difference between Export &amp; Impoprt</t>
  </si>
  <si>
    <t>Units</t>
  </si>
  <si>
    <t>NET PAYABLE TO CONSUMER</t>
  </si>
  <si>
    <t>CERTIFICATE:</t>
  </si>
  <si>
    <t>Import Energy of this Installation</t>
  </si>
  <si>
    <t>Export Energy of this Installation</t>
  </si>
  <si>
    <t>Payble to Consumer</t>
  </si>
  <si>
    <t>Asst.Executive Engineer  Ele</t>
  </si>
  <si>
    <t>CESC Siriranga Patna Sub-Divn.,</t>
  </si>
  <si>
    <t>LT2</t>
  </si>
  <si>
    <t>3KW</t>
  </si>
  <si>
    <t>LESS  Fixed Charges</t>
  </si>
  <si>
    <t>9 % Tax</t>
  </si>
  <si>
    <t>FAC 0.53</t>
  </si>
  <si>
    <t>Arrears</t>
  </si>
  <si>
    <t>1NTEREST</t>
  </si>
  <si>
    <t>01.09.2023</t>
  </si>
  <si>
    <t>1 st.OCT-2023</t>
  </si>
  <si>
    <t>Bill For  The Month of OCT-2023</t>
  </si>
  <si>
    <t>01.10.2023</t>
  </si>
  <si>
    <t>1DGL4938</t>
  </si>
  <si>
    <t>C333037643</t>
  </si>
  <si>
    <t>AVINASH NAGARAJ
C/O N NAGARAJU
  DODDEGOWDANA KOPPALU</t>
  </si>
  <si>
    <t>NOTE: CONSUMER PAYMENT TO DEPARTMENT</t>
  </si>
  <si>
    <t>Registered Consumer of R.R.No. 1DGL4938  is installed Solar Roof Top</t>
  </si>
  <si>
    <t>1 st.NOV-2023</t>
  </si>
  <si>
    <t>Bill For  The Month of NOV-2023</t>
  </si>
  <si>
    <t>01.11.2023</t>
  </si>
  <si>
    <t>BILL UNIT 83@4.75</t>
  </si>
  <si>
    <t>FAC 0.86@83</t>
  </si>
  <si>
    <t>CONSUMPTION + meter change unit 47</t>
  </si>
  <si>
    <t>FC IS ZERO GRUHA JYOTHI APPLIED</t>
  </si>
  <si>
    <t>1 st.DEC-2023</t>
  </si>
  <si>
    <t>01.12.2023</t>
  </si>
  <si>
    <t>FAC 0.65@0.19</t>
  </si>
  <si>
    <t>AVEREFE GJ UNIT 158</t>
  </si>
  <si>
    <t>Bill For  The Month of DEC-2023</t>
  </si>
  <si>
    <t>9 % Tax@336</t>
  </si>
  <si>
    <t>EC BILL AMOUNT83@4.75</t>
  </si>
  <si>
    <t>EC BILLED UNIT 65@7.0</t>
  </si>
  <si>
    <t>Bill For  The Month of JAN-2024</t>
  </si>
  <si>
    <t>1 st.JAN-2024</t>
  </si>
  <si>
    <t>01.01.2024</t>
  </si>
  <si>
    <t>9 % Tax@199</t>
  </si>
  <si>
    <t>Payble to DEPARTMENT</t>
  </si>
  <si>
    <t>NET PAYABLE TO DEPARTMENT</t>
  </si>
  <si>
    <t>9 % Tax@672</t>
  </si>
  <si>
    <t>FAC 0.11@96UNIT</t>
  </si>
  <si>
    <t>01.03.2024</t>
  </si>
  <si>
    <t>Bill For  The Month of MARCH-2024</t>
  </si>
  <si>
    <t>1 st.MAR-2024</t>
  </si>
  <si>
    <t>01.02.2024</t>
  </si>
  <si>
    <t>1 st.FEB-2024</t>
  </si>
  <si>
    <t>Bill For  The Month of FEB-2024</t>
  </si>
  <si>
    <t>FAC 0.11@36 UNIT</t>
  </si>
  <si>
    <t>Billed @ rate of4.5per Unit</t>
  </si>
  <si>
    <t>Billed @ rate of4.5 per Unit</t>
  </si>
  <si>
    <t>Billed @ rate of 4.5 per Unit</t>
  </si>
  <si>
    <t>Bill Amount ( @ 4.5 per Unit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</si>
</sst>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80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2" xfId="0" applyBorder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5" fillId="0" borderId="2" xfId="0" applyFont="1" applyBorder="1"/>
    <xf numFmtId="0" fontId="0" fillId="0" borderId="6" xfId="0" applyFill="1" applyBorder="1" applyAlignment="1">
      <alignment horizontal="center"/>
    </xf>
    <xf numFmtId="14" fontId="0" fillId="0" borderId="2" xfId="0" applyNumberFormat="1" applyBorder="1" applyAlignment="1">
      <alignment horizontal="right"/>
    </xf>
    <xf numFmtId="1" fontId="0" fillId="0" borderId="0" xfId="0" applyNumberFormat="1"/>
    <xf numFmtId="0" fontId="1" fillId="0" borderId="2" xfId="0" applyFont="1" applyBorder="1"/>
    <xf numFmtId="1" fontId="0" fillId="0" borderId="2" xfId="0" applyNumberFormat="1" applyBorder="1"/>
    <xf numFmtId="1" fontId="4" fillId="0" borderId="2" xfId="0" applyNumberFormat="1" applyFont="1" applyBorder="1"/>
    <xf numFmtId="0" fontId="0" fillId="0" borderId="6" xfId="0" applyFill="1" applyBorder="1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/>
    <xf numFmtId="1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6" fillId="2" borderId="0" xfId="0" applyFont="1" applyFill="1" applyAlignment="1">
      <alignment horizontal="center"/>
    </xf>
    <xf numFmtId="17" fontId="0" fillId="0" borderId="0" xfId="0" applyNumberFormat="1"/>
    <xf numFmtId="0" fontId="7" fillId="0" borderId="0" xfId="0" applyFont="1"/>
    <xf numFmtId="0" fontId="0" fillId="0" borderId="2" xfId="0" applyFill="1" applyBorder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285750</xdr:colOff>
      <xdr:row>2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5</xdr:col>
      <xdr:colOff>342900</xdr:colOff>
      <xdr:row>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5715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695325</xdr:colOff>
      <xdr:row>2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419100</xdr:colOff>
      <xdr:row>2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28575</xdr:colOff>
      <xdr:row>2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19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542925</xdr:colOff>
      <xdr:row>2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530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9" workbookViewId="0">
      <selection activeCell="J43" sqref="J43"/>
    </sheetView>
  </sheetViews>
  <sheetFormatPr defaultRowHeight="15" x14ac:dyDescent="0.25"/>
  <cols>
    <col min="1" max="1" width="36.85546875" customWidth="1"/>
    <col min="2" max="2" width="13.7109375" customWidth="1"/>
    <col min="3" max="3" width="12.5703125" customWidth="1"/>
  </cols>
  <sheetData>
    <row r="1" spans="1:8" x14ac:dyDescent="0.25">
      <c r="A1" s="30"/>
      <c r="B1" s="30"/>
      <c r="C1" s="30"/>
      <c r="D1" s="30"/>
      <c r="E1" s="30"/>
    </row>
    <row r="2" spans="1:8" x14ac:dyDescent="0.25">
      <c r="A2" s="30"/>
      <c r="B2" s="30"/>
      <c r="C2" s="30"/>
      <c r="D2" s="30"/>
      <c r="E2" s="30"/>
    </row>
    <row r="3" spans="1:8" x14ac:dyDescent="0.25">
      <c r="A3" s="30"/>
      <c r="B3" s="30"/>
      <c r="C3" s="30"/>
      <c r="D3" s="30"/>
      <c r="E3" s="30"/>
    </row>
    <row r="4" spans="1:8" ht="18.75" x14ac:dyDescent="0.3">
      <c r="A4" s="31" t="s">
        <v>0</v>
      </c>
      <c r="B4" s="31"/>
      <c r="C4" s="31"/>
      <c r="D4" s="31"/>
      <c r="E4" s="31"/>
    </row>
    <row r="5" spans="1:8" x14ac:dyDescent="0.25">
      <c r="A5" s="1" t="s">
        <v>1</v>
      </c>
      <c r="C5" s="1" t="s">
        <v>2</v>
      </c>
      <c r="E5" s="1"/>
    </row>
    <row r="6" spans="1:8" x14ac:dyDescent="0.25">
      <c r="A6" s="1" t="s">
        <v>3</v>
      </c>
      <c r="C6" s="1" t="s">
        <v>4</v>
      </c>
      <c r="E6" s="1"/>
    </row>
    <row r="7" spans="1:8" x14ac:dyDescent="0.25">
      <c r="C7" s="1" t="s">
        <v>5</v>
      </c>
      <c r="E7" s="1"/>
    </row>
    <row r="8" spans="1:8" x14ac:dyDescent="0.25">
      <c r="C8" s="1" t="s">
        <v>6</v>
      </c>
      <c r="E8" s="1"/>
    </row>
    <row r="9" spans="1:8" ht="23.25" x14ac:dyDescent="0.35">
      <c r="A9" s="32" t="s">
        <v>7</v>
      </c>
      <c r="B9" s="32"/>
      <c r="C9" s="32"/>
      <c r="D9" s="32"/>
      <c r="E9" s="32"/>
      <c r="G9" s="20"/>
    </row>
    <row r="10" spans="1:8" x14ac:dyDescent="0.25">
      <c r="A10" s="2"/>
      <c r="B10" s="2"/>
      <c r="C10" s="2"/>
      <c r="D10" s="2"/>
      <c r="E10" s="2"/>
    </row>
    <row r="11" spans="1:8" ht="15.75" x14ac:dyDescent="0.25">
      <c r="A11" s="3" t="s">
        <v>8</v>
      </c>
      <c r="B11" s="4" t="s">
        <v>43</v>
      </c>
      <c r="C11" s="2"/>
      <c r="D11" s="2"/>
      <c r="E11" s="2"/>
    </row>
    <row r="12" spans="1:8" x14ac:dyDescent="0.25">
      <c r="A12" s="5" t="s">
        <v>9</v>
      </c>
      <c r="B12" s="21" t="s">
        <v>44</v>
      </c>
      <c r="C12" s="2"/>
      <c r="D12" s="2"/>
      <c r="E12" s="2"/>
    </row>
    <row r="13" spans="1:8" x14ac:dyDescent="0.25">
      <c r="A13" s="5" t="s">
        <v>10</v>
      </c>
      <c r="B13" s="6" t="s">
        <v>40</v>
      </c>
      <c r="C13" s="33"/>
      <c r="D13" s="34"/>
      <c r="E13" s="2"/>
      <c r="H13" s="22"/>
    </row>
    <row r="14" spans="1:8" x14ac:dyDescent="0.25">
      <c r="A14" s="7" t="s">
        <v>11</v>
      </c>
      <c r="B14" s="35" t="s">
        <v>45</v>
      </c>
      <c r="C14" s="35"/>
      <c r="D14" s="35"/>
      <c r="E14" s="35"/>
    </row>
    <row r="15" spans="1:8" x14ac:dyDescent="0.25">
      <c r="A15" s="25" t="s">
        <v>41</v>
      </c>
      <c r="B15" s="26"/>
      <c r="C15" s="26"/>
      <c r="D15" s="26"/>
      <c r="E15" s="27"/>
    </row>
    <row r="16" spans="1:8" ht="15.75" x14ac:dyDescent="0.25">
      <c r="A16" s="8" t="s">
        <v>12</v>
      </c>
      <c r="B16" s="6" t="s">
        <v>32</v>
      </c>
      <c r="C16" s="2"/>
      <c r="D16" s="2"/>
      <c r="E16" s="2"/>
    </row>
    <row r="17" spans="1:9" x14ac:dyDescent="0.25">
      <c r="A17" s="2" t="s">
        <v>13</v>
      </c>
      <c r="B17" s="6" t="s">
        <v>33</v>
      </c>
      <c r="C17" s="2"/>
      <c r="D17" s="2"/>
      <c r="E17" s="2"/>
    </row>
    <row r="18" spans="1:9" x14ac:dyDescent="0.25">
      <c r="A18" s="2" t="s">
        <v>14</v>
      </c>
      <c r="B18" s="6" t="s">
        <v>33</v>
      </c>
      <c r="C18" s="2"/>
      <c r="D18" s="2"/>
      <c r="E18" s="2"/>
    </row>
    <row r="19" spans="1:9" x14ac:dyDescent="0.25">
      <c r="A19" s="2" t="s">
        <v>15</v>
      </c>
      <c r="B19" s="9" t="s">
        <v>39</v>
      </c>
      <c r="C19" s="10" t="s">
        <v>42</v>
      </c>
      <c r="D19" s="28"/>
      <c r="E19" s="29"/>
    </row>
    <row r="20" spans="1:9" x14ac:dyDescent="0.25">
      <c r="A20" s="2"/>
      <c r="B20" s="4" t="s">
        <v>16</v>
      </c>
      <c r="C20" s="4" t="s">
        <v>17</v>
      </c>
      <c r="D20" s="2"/>
      <c r="E20" s="2"/>
    </row>
    <row r="21" spans="1:9" x14ac:dyDescent="0.25">
      <c r="A21" s="2" t="s">
        <v>18</v>
      </c>
      <c r="B21" s="2">
        <v>181</v>
      </c>
      <c r="C21" s="2">
        <v>237</v>
      </c>
      <c r="D21" s="2"/>
      <c r="E21" s="2"/>
    </row>
    <row r="22" spans="1:9" x14ac:dyDescent="0.25">
      <c r="A22" s="2" t="s">
        <v>19</v>
      </c>
      <c r="B22" s="2">
        <v>0</v>
      </c>
      <c r="C22" s="2">
        <v>0</v>
      </c>
      <c r="D22" s="2"/>
      <c r="E22" s="2"/>
      <c r="H22">
        <v>228</v>
      </c>
      <c r="I22">
        <f>H22*7</f>
        <v>1596</v>
      </c>
    </row>
    <row r="23" spans="1:9" x14ac:dyDescent="0.25">
      <c r="A23" s="2" t="s">
        <v>20</v>
      </c>
      <c r="B23" s="5">
        <f>B21-B22</f>
        <v>181</v>
      </c>
      <c r="C23" s="5">
        <f>C21-C22</f>
        <v>237</v>
      </c>
      <c r="D23" s="2"/>
      <c r="E23" s="2"/>
      <c r="I23">
        <f>H23*5.6</f>
        <v>0</v>
      </c>
    </row>
    <row r="24" spans="1:9" ht="15.75" x14ac:dyDescent="0.25">
      <c r="A24" s="3" t="s">
        <v>21</v>
      </c>
      <c r="B24" s="2">
        <v>1</v>
      </c>
      <c r="C24" s="2">
        <v>1</v>
      </c>
      <c r="D24" s="2"/>
      <c r="E24" s="2"/>
      <c r="I24" s="11">
        <f>H24*7.1</f>
        <v>0</v>
      </c>
    </row>
    <row r="25" spans="1:9" x14ac:dyDescent="0.25">
      <c r="A25" s="2" t="s">
        <v>53</v>
      </c>
      <c r="B25" s="12">
        <v>228</v>
      </c>
      <c r="C25" s="12">
        <f>C23*C24</f>
        <v>237</v>
      </c>
      <c r="D25" s="2"/>
      <c r="E25" s="2"/>
      <c r="H25" s="11"/>
      <c r="I25" s="11">
        <f>H25*8.2</f>
        <v>0</v>
      </c>
    </row>
    <row r="26" spans="1:9" x14ac:dyDescent="0.25">
      <c r="A26" s="2"/>
      <c r="B26" s="2"/>
      <c r="C26" s="2"/>
      <c r="D26" s="2"/>
      <c r="E26" s="2"/>
      <c r="I26" s="11">
        <f>SUM(I22:I25)</f>
        <v>1596</v>
      </c>
    </row>
    <row r="27" spans="1:9" x14ac:dyDescent="0.25">
      <c r="A27" s="2" t="s">
        <v>23</v>
      </c>
      <c r="B27" s="2">
        <f>C25-B25</f>
        <v>9</v>
      </c>
      <c r="C27" s="2" t="s">
        <v>24</v>
      </c>
      <c r="D27" s="2"/>
      <c r="E27" s="2"/>
    </row>
    <row r="28" spans="1:9" x14ac:dyDescent="0.25">
      <c r="A28" s="2" t="s">
        <v>81</v>
      </c>
      <c r="B28" s="2">
        <f>B27</f>
        <v>9</v>
      </c>
      <c r="C28" s="2">
        <v>4.5</v>
      </c>
      <c r="D28" s="13">
        <f>B28*C28</f>
        <v>40.5</v>
      </c>
      <c r="E28" s="2"/>
    </row>
    <row r="29" spans="1:9" x14ac:dyDescent="0.25">
      <c r="A29" s="2" t="s">
        <v>34</v>
      </c>
      <c r="B29" s="13">
        <v>330</v>
      </c>
      <c r="C29" s="2"/>
      <c r="D29" s="2"/>
      <c r="E29" s="2"/>
    </row>
    <row r="30" spans="1:9" x14ac:dyDescent="0.25">
      <c r="A30" s="2" t="s">
        <v>35</v>
      </c>
      <c r="B30" s="13">
        <f>I26*9/100</f>
        <v>143.63999999999999</v>
      </c>
      <c r="C30" s="2"/>
      <c r="D30" s="2"/>
      <c r="E30" s="2"/>
    </row>
    <row r="31" spans="1:9" x14ac:dyDescent="0.25">
      <c r="A31" s="2" t="s">
        <v>36</v>
      </c>
      <c r="B31" s="13">
        <v>0</v>
      </c>
      <c r="C31" s="2"/>
      <c r="D31" s="2"/>
      <c r="E31" s="2"/>
    </row>
    <row r="32" spans="1:9" x14ac:dyDescent="0.25">
      <c r="A32" s="24" t="s">
        <v>38</v>
      </c>
      <c r="B32" s="13">
        <v>0</v>
      </c>
      <c r="C32" s="2"/>
      <c r="D32" s="2"/>
      <c r="E32" s="2"/>
    </row>
    <row r="33" spans="1:5" x14ac:dyDescent="0.25">
      <c r="A33" s="23" t="s">
        <v>37</v>
      </c>
      <c r="B33" s="13">
        <v>0</v>
      </c>
      <c r="C33" s="2"/>
      <c r="D33" s="2"/>
      <c r="E33" s="2"/>
    </row>
    <row r="34" spans="1:5" ht="15.75" x14ac:dyDescent="0.25">
      <c r="A34" s="3" t="s">
        <v>25</v>
      </c>
      <c r="B34" s="14">
        <f>B29+B30+B31+B32+B33-D28</f>
        <v>433.14</v>
      </c>
      <c r="C34" s="2"/>
      <c r="D34" s="2"/>
      <c r="E34" s="2"/>
    </row>
    <row r="35" spans="1:5" x14ac:dyDescent="0.25">
      <c r="A35" s="2"/>
      <c r="B35" s="13"/>
      <c r="C35" s="2"/>
      <c r="D35" s="2"/>
      <c r="E35" s="2"/>
    </row>
    <row r="36" spans="1:5" ht="18.75" x14ac:dyDescent="0.3">
      <c r="A36" s="36" t="s">
        <v>26</v>
      </c>
      <c r="B36" s="37"/>
    </row>
    <row r="37" spans="1:5" x14ac:dyDescent="0.25">
      <c r="A37" s="15" t="s">
        <v>47</v>
      </c>
    </row>
    <row r="38" spans="1:5" x14ac:dyDescent="0.25">
      <c r="A38" s="16" t="s">
        <v>27</v>
      </c>
      <c r="B38">
        <f>B25</f>
        <v>228</v>
      </c>
      <c r="C38" t="s">
        <v>24</v>
      </c>
    </row>
    <row r="39" spans="1:5" x14ac:dyDescent="0.25">
      <c r="A39" s="16" t="s">
        <v>28</v>
      </c>
      <c r="B39">
        <f>C25</f>
        <v>237</v>
      </c>
      <c r="C39" t="s">
        <v>24</v>
      </c>
    </row>
    <row r="40" spans="1:5" x14ac:dyDescent="0.25">
      <c r="A40" s="17" t="s">
        <v>23</v>
      </c>
      <c r="B40">
        <f>B27</f>
        <v>9</v>
      </c>
      <c r="C40" t="s">
        <v>24</v>
      </c>
    </row>
    <row r="41" spans="1:5" x14ac:dyDescent="0.25">
      <c r="A41" s="16" t="s">
        <v>79</v>
      </c>
    </row>
    <row r="42" spans="1:5" ht="15.75" x14ac:dyDescent="0.25">
      <c r="A42" s="18" t="s">
        <v>29</v>
      </c>
      <c r="B42" s="19">
        <f>B34</f>
        <v>433.14</v>
      </c>
      <c r="C42" s="30"/>
      <c r="D42" s="30"/>
      <c r="E42" s="30"/>
    </row>
    <row r="43" spans="1:5" x14ac:dyDescent="0.25">
      <c r="A43" s="18" t="s">
        <v>46</v>
      </c>
      <c r="B43" s="1"/>
      <c r="C43" s="30"/>
      <c r="D43" s="30"/>
      <c r="E43" s="30"/>
    </row>
    <row r="45" spans="1:5" x14ac:dyDescent="0.25">
      <c r="C45" s="30" t="s">
        <v>30</v>
      </c>
      <c r="D45" s="30"/>
      <c r="E45" s="30"/>
    </row>
    <row r="46" spans="1:5" x14ac:dyDescent="0.25">
      <c r="C46" s="30" t="s">
        <v>31</v>
      </c>
      <c r="D46" s="30"/>
      <c r="E46" s="30"/>
    </row>
  </sheetData>
  <mergeCells count="12">
    <mergeCell ref="A36:B36"/>
    <mergeCell ref="C42:E42"/>
    <mergeCell ref="C43:E43"/>
    <mergeCell ref="C45:E45"/>
    <mergeCell ref="C46:E46"/>
    <mergeCell ref="A15:E15"/>
    <mergeCell ref="D19:E19"/>
    <mergeCell ref="A1:E3"/>
    <mergeCell ref="A4:E4"/>
    <mergeCell ref="A9:E9"/>
    <mergeCell ref="C13:D13"/>
    <mergeCell ref="B14:E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6" workbookViewId="0">
      <selection activeCell="A28" sqref="A28"/>
    </sheetView>
  </sheetViews>
  <sheetFormatPr defaultRowHeight="15" x14ac:dyDescent="0.25"/>
  <cols>
    <col min="1" max="1" width="36.5703125" customWidth="1"/>
    <col min="2" max="2" width="13.28515625" customWidth="1"/>
    <col min="3" max="3" width="13" customWidth="1"/>
  </cols>
  <sheetData>
    <row r="1" spans="1:8" x14ac:dyDescent="0.25">
      <c r="A1" s="30"/>
      <c r="B1" s="30"/>
      <c r="C1" s="30"/>
      <c r="D1" s="30"/>
      <c r="E1" s="30"/>
    </row>
    <row r="2" spans="1:8" x14ac:dyDescent="0.25">
      <c r="A2" s="30"/>
      <c r="B2" s="30"/>
      <c r="C2" s="30"/>
      <c r="D2" s="30"/>
      <c r="E2" s="30"/>
    </row>
    <row r="3" spans="1:8" x14ac:dyDescent="0.25">
      <c r="A3" s="30"/>
      <c r="B3" s="30"/>
      <c r="C3" s="30"/>
      <c r="D3" s="30"/>
      <c r="E3" s="30"/>
    </row>
    <row r="4" spans="1:8" ht="18.75" x14ac:dyDescent="0.3">
      <c r="A4" s="31" t="s">
        <v>0</v>
      </c>
      <c r="B4" s="31"/>
      <c r="C4" s="31"/>
      <c r="D4" s="31"/>
      <c r="E4" s="31"/>
    </row>
    <row r="5" spans="1:8" x14ac:dyDescent="0.25">
      <c r="A5" s="1" t="s">
        <v>1</v>
      </c>
      <c r="C5" s="1" t="s">
        <v>2</v>
      </c>
      <c r="E5" s="1"/>
    </row>
    <row r="6" spans="1:8" x14ac:dyDescent="0.25">
      <c r="A6" s="1" t="s">
        <v>3</v>
      </c>
      <c r="C6" s="1" t="s">
        <v>4</v>
      </c>
      <c r="E6" s="1"/>
    </row>
    <row r="7" spans="1:8" x14ac:dyDescent="0.25">
      <c r="C7" s="1" t="s">
        <v>5</v>
      </c>
      <c r="E7" s="1"/>
    </row>
    <row r="8" spans="1:8" x14ac:dyDescent="0.25">
      <c r="C8" s="1" t="s">
        <v>6</v>
      </c>
      <c r="E8" s="1"/>
    </row>
    <row r="9" spans="1:8" ht="23.25" x14ac:dyDescent="0.35">
      <c r="A9" s="32" t="s">
        <v>7</v>
      </c>
      <c r="B9" s="32"/>
      <c r="C9" s="32"/>
      <c r="D9" s="32"/>
      <c r="E9" s="32"/>
      <c r="G9" s="20"/>
    </row>
    <row r="10" spans="1:8" x14ac:dyDescent="0.25">
      <c r="A10" s="2"/>
      <c r="B10" s="2"/>
      <c r="C10" s="2"/>
      <c r="D10" s="2"/>
      <c r="E10" s="2"/>
    </row>
    <row r="11" spans="1:8" ht="15.75" x14ac:dyDescent="0.25">
      <c r="A11" s="3" t="s">
        <v>8</v>
      </c>
      <c r="B11" s="4" t="s">
        <v>43</v>
      </c>
      <c r="C11" s="2"/>
      <c r="D11" s="2"/>
      <c r="E11" s="2"/>
    </row>
    <row r="12" spans="1:8" x14ac:dyDescent="0.25">
      <c r="A12" s="5" t="s">
        <v>9</v>
      </c>
      <c r="B12" s="21" t="s">
        <v>44</v>
      </c>
      <c r="C12" s="2"/>
      <c r="D12" s="2"/>
      <c r="E12" s="2"/>
    </row>
    <row r="13" spans="1:8" x14ac:dyDescent="0.25">
      <c r="A13" s="5" t="s">
        <v>10</v>
      </c>
      <c r="B13" s="6" t="s">
        <v>48</v>
      </c>
      <c r="C13" s="33"/>
      <c r="D13" s="34"/>
      <c r="E13" s="2"/>
      <c r="H13" s="22"/>
    </row>
    <row r="14" spans="1:8" x14ac:dyDescent="0.25">
      <c r="A14" s="7" t="s">
        <v>11</v>
      </c>
      <c r="B14" s="35" t="s">
        <v>45</v>
      </c>
      <c r="C14" s="35"/>
      <c r="D14" s="35"/>
      <c r="E14" s="35"/>
    </row>
    <row r="15" spans="1:8" x14ac:dyDescent="0.25">
      <c r="A15" s="25" t="s">
        <v>49</v>
      </c>
      <c r="B15" s="26"/>
      <c r="C15" s="26"/>
      <c r="D15" s="26"/>
      <c r="E15" s="27"/>
    </row>
    <row r="16" spans="1:8" ht="15.75" x14ac:dyDescent="0.25">
      <c r="A16" s="8" t="s">
        <v>12</v>
      </c>
      <c r="B16" s="6" t="s">
        <v>32</v>
      </c>
      <c r="C16" s="2"/>
      <c r="D16" s="2"/>
      <c r="E16" s="2"/>
    </row>
    <row r="17" spans="1:9" x14ac:dyDescent="0.25">
      <c r="A17" s="2" t="s">
        <v>13</v>
      </c>
      <c r="B17" s="6" t="s">
        <v>33</v>
      </c>
      <c r="C17" s="2"/>
      <c r="D17" s="2"/>
      <c r="E17" s="2"/>
    </row>
    <row r="18" spans="1:9" x14ac:dyDescent="0.25">
      <c r="A18" s="2" t="s">
        <v>14</v>
      </c>
      <c r="B18" s="6" t="s">
        <v>33</v>
      </c>
      <c r="C18" s="2"/>
      <c r="D18" s="2"/>
      <c r="E18" s="2"/>
    </row>
    <row r="19" spans="1:9" x14ac:dyDescent="0.25">
      <c r="A19" s="2" t="s">
        <v>15</v>
      </c>
      <c r="B19" s="9" t="s">
        <v>42</v>
      </c>
      <c r="C19" s="10" t="s">
        <v>50</v>
      </c>
      <c r="D19" s="28"/>
      <c r="E19" s="29"/>
    </row>
    <row r="20" spans="1:9" x14ac:dyDescent="0.25">
      <c r="A20" s="2"/>
      <c r="B20" s="4" t="s">
        <v>16</v>
      </c>
      <c r="C20" s="4" t="s">
        <v>17</v>
      </c>
      <c r="D20" s="2"/>
      <c r="E20" s="2"/>
    </row>
    <row r="21" spans="1:9" x14ac:dyDescent="0.25">
      <c r="A21" s="2" t="s">
        <v>18</v>
      </c>
      <c r="B21" s="2">
        <v>272</v>
      </c>
      <c r="C21" s="2">
        <v>245</v>
      </c>
      <c r="D21" s="2"/>
      <c r="E21" s="2"/>
    </row>
    <row r="22" spans="1:9" x14ac:dyDescent="0.25">
      <c r="A22" s="2" t="s">
        <v>19</v>
      </c>
      <c r="B22" s="2">
        <v>181</v>
      </c>
      <c r="C22" s="2">
        <v>237</v>
      </c>
      <c r="D22" s="2"/>
      <c r="E22" s="2"/>
      <c r="H22">
        <v>83</v>
      </c>
      <c r="I22">
        <f>H22*4.75</f>
        <v>394.25</v>
      </c>
    </row>
    <row r="23" spans="1:9" x14ac:dyDescent="0.25">
      <c r="A23" s="2" t="s">
        <v>20</v>
      </c>
      <c r="B23" s="5">
        <f>B21-B22</f>
        <v>91</v>
      </c>
      <c r="C23" s="5">
        <f>C21-C22</f>
        <v>8</v>
      </c>
      <c r="D23" s="2"/>
      <c r="E23" s="2"/>
      <c r="I23">
        <f>H23*5.6</f>
        <v>0</v>
      </c>
    </row>
    <row r="24" spans="1:9" ht="15.75" x14ac:dyDescent="0.25">
      <c r="A24" s="3" t="s">
        <v>21</v>
      </c>
      <c r="B24" s="2">
        <v>1</v>
      </c>
      <c r="C24" s="2">
        <v>1</v>
      </c>
      <c r="D24" s="2"/>
      <c r="E24" s="2"/>
      <c r="I24" s="11">
        <f>H24*7.1</f>
        <v>0</v>
      </c>
    </row>
    <row r="25" spans="1:9" x14ac:dyDescent="0.25">
      <c r="A25" s="2" t="s">
        <v>22</v>
      </c>
      <c r="B25" s="12">
        <v>91</v>
      </c>
      <c r="C25" s="12">
        <f>C23*C24</f>
        <v>8</v>
      </c>
      <c r="D25" s="2"/>
      <c r="E25" s="2"/>
      <c r="H25" s="11"/>
      <c r="I25" s="11">
        <f>H25*8.2</f>
        <v>0</v>
      </c>
    </row>
    <row r="26" spans="1:9" x14ac:dyDescent="0.25">
      <c r="A26" s="2"/>
      <c r="B26" s="2"/>
      <c r="C26" s="2"/>
      <c r="D26" s="2"/>
      <c r="E26" s="2"/>
      <c r="I26" s="11">
        <f>SUM(I22:I25)</f>
        <v>394.25</v>
      </c>
    </row>
    <row r="27" spans="1:9" x14ac:dyDescent="0.25">
      <c r="A27" s="2" t="s">
        <v>23</v>
      </c>
      <c r="B27" s="2">
        <v>0</v>
      </c>
      <c r="C27" s="2" t="s">
        <v>24</v>
      </c>
      <c r="D27" s="2"/>
      <c r="E27" s="2"/>
    </row>
    <row r="28" spans="1:9" x14ac:dyDescent="0.25">
      <c r="A28" s="2" t="s">
        <v>81</v>
      </c>
      <c r="B28" s="2">
        <f>B27</f>
        <v>0</v>
      </c>
      <c r="C28" s="2">
        <v>4.5</v>
      </c>
      <c r="D28" s="13">
        <f>B28*C28</f>
        <v>0</v>
      </c>
      <c r="E28" s="2"/>
    </row>
    <row r="29" spans="1:9" x14ac:dyDescent="0.25">
      <c r="A29" s="2" t="s">
        <v>34</v>
      </c>
      <c r="B29" s="13">
        <v>330</v>
      </c>
      <c r="C29" s="2"/>
      <c r="D29" s="2"/>
      <c r="E29" s="2"/>
    </row>
    <row r="30" spans="1:9" x14ac:dyDescent="0.25">
      <c r="A30" s="2" t="s">
        <v>35</v>
      </c>
      <c r="B30" s="13">
        <v>39</v>
      </c>
      <c r="C30" s="2"/>
      <c r="D30" s="2"/>
      <c r="E30" s="2"/>
    </row>
    <row r="31" spans="1:9" x14ac:dyDescent="0.25">
      <c r="A31" s="2" t="s">
        <v>61</v>
      </c>
      <c r="B31" s="13">
        <v>394</v>
      </c>
      <c r="C31" s="2"/>
      <c r="D31" s="2"/>
      <c r="E31" s="2"/>
    </row>
    <row r="32" spans="1:9" x14ac:dyDescent="0.25">
      <c r="A32" s="2" t="s">
        <v>52</v>
      </c>
      <c r="B32" s="13">
        <v>71</v>
      </c>
      <c r="C32" s="2"/>
      <c r="D32" s="2"/>
      <c r="E32" s="2"/>
    </row>
    <row r="33" spans="1:5" x14ac:dyDescent="0.25">
      <c r="A33" s="24" t="s">
        <v>38</v>
      </c>
      <c r="B33" s="13">
        <v>0</v>
      </c>
      <c r="C33" s="2"/>
      <c r="D33" s="2"/>
      <c r="E33" s="2"/>
    </row>
    <row r="34" spans="1:5" x14ac:dyDescent="0.25">
      <c r="A34" s="23" t="s">
        <v>51</v>
      </c>
      <c r="B34" s="13">
        <v>0</v>
      </c>
      <c r="C34" s="2"/>
      <c r="D34" s="2"/>
      <c r="E34" s="2"/>
    </row>
    <row r="35" spans="1:5" ht="15.75" x14ac:dyDescent="0.25">
      <c r="A35" s="3" t="s">
        <v>25</v>
      </c>
      <c r="B35" s="14">
        <f>B30+B31+B32+B33+B34</f>
        <v>504</v>
      </c>
      <c r="C35" s="2"/>
      <c r="D35" s="2"/>
      <c r="E35" s="2"/>
    </row>
    <row r="36" spans="1:5" x14ac:dyDescent="0.25">
      <c r="A36" s="2"/>
      <c r="B36" s="13"/>
      <c r="C36" s="2"/>
      <c r="D36" s="2"/>
      <c r="E36" s="2"/>
    </row>
    <row r="37" spans="1:5" ht="18.75" x14ac:dyDescent="0.3">
      <c r="A37" s="36" t="s">
        <v>26</v>
      </c>
      <c r="B37" s="37"/>
    </row>
    <row r="38" spans="1:5" x14ac:dyDescent="0.25">
      <c r="A38" s="15" t="s">
        <v>47</v>
      </c>
    </row>
    <row r="39" spans="1:5" x14ac:dyDescent="0.25">
      <c r="A39" s="16" t="s">
        <v>27</v>
      </c>
      <c r="B39">
        <f>B25</f>
        <v>91</v>
      </c>
      <c r="C39" t="s">
        <v>24</v>
      </c>
    </row>
    <row r="40" spans="1:5" x14ac:dyDescent="0.25">
      <c r="A40" s="16" t="s">
        <v>28</v>
      </c>
      <c r="B40">
        <f>C25</f>
        <v>8</v>
      </c>
      <c r="C40" t="s">
        <v>24</v>
      </c>
    </row>
    <row r="41" spans="1:5" x14ac:dyDescent="0.25">
      <c r="A41" s="17" t="s">
        <v>23</v>
      </c>
      <c r="B41">
        <v>83</v>
      </c>
      <c r="C41" t="s">
        <v>24</v>
      </c>
    </row>
    <row r="42" spans="1:5" x14ac:dyDescent="0.25">
      <c r="A42" s="16" t="s">
        <v>80</v>
      </c>
    </row>
    <row r="43" spans="1:5" ht="15.75" x14ac:dyDescent="0.25">
      <c r="A43" s="18" t="s">
        <v>29</v>
      </c>
      <c r="B43" s="19">
        <f>B35</f>
        <v>504</v>
      </c>
      <c r="C43" s="30"/>
      <c r="D43" s="30"/>
      <c r="E43" s="30"/>
    </row>
    <row r="44" spans="1:5" x14ac:dyDescent="0.25">
      <c r="A44" s="18" t="s">
        <v>46</v>
      </c>
      <c r="B44" s="1"/>
      <c r="C44" s="30"/>
      <c r="D44" s="30"/>
      <c r="E44" s="30"/>
    </row>
    <row r="45" spans="1:5" x14ac:dyDescent="0.25">
      <c r="A45" s="18" t="s">
        <v>54</v>
      </c>
    </row>
    <row r="46" spans="1:5" x14ac:dyDescent="0.25">
      <c r="A46" s="1" t="s">
        <v>58</v>
      </c>
      <c r="C46" s="30" t="s">
        <v>30</v>
      </c>
      <c r="D46" s="30"/>
      <c r="E46" s="30"/>
    </row>
    <row r="47" spans="1:5" x14ac:dyDescent="0.25">
      <c r="C47" s="30" t="s">
        <v>31</v>
      </c>
      <c r="D47" s="30"/>
      <c r="E47" s="30"/>
    </row>
  </sheetData>
  <mergeCells count="12">
    <mergeCell ref="A15:E15"/>
    <mergeCell ref="D19:E19"/>
    <mergeCell ref="A1:E3"/>
    <mergeCell ref="A4:E4"/>
    <mergeCell ref="A9:E9"/>
    <mergeCell ref="C13:D13"/>
    <mergeCell ref="B14:E14"/>
    <mergeCell ref="A37:B37"/>
    <mergeCell ref="C43:E43"/>
    <mergeCell ref="C44:E44"/>
    <mergeCell ref="C46:E46"/>
    <mergeCell ref="C47:E4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6" workbookViewId="0">
      <selection activeCell="E35" sqref="E35"/>
    </sheetView>
  </sheetViews>
  <sheetFormatPr defaultRowHeight="15" x14ac:dyDescent="0.25"/>
  <cols>
    <col min="1" max="1" width="38" customWidth="1"/>
    <col min="2" max="2" width="13.5703125" bestFit="1" customWidth="1"/>
    <col min="3" max="3" width="12.42578125" customWidth="1"/>
    <col min="4" max="4" width="11.28515625" customWidth="1"/>
    <col min="5" max="5" width="10.5703125" customWidth="1"/>
  </cols>
  <sheetData>
    <row r="1" spans="1:8" x14ac:dyDescent="0.25">
      <c r="A1" s="30"/>
      <c r="B1" s="30"/>
      <c r="C1" s="30"/>
      <c r="D1" s="30"/>
      <c r="E1" s="30"/>
    </row>
    <row r="2" spans="1:8" x14ac:dyDescent="0.25">
      <c r="A2" s="30"/>
      <c r="B2" s="30"/>
      <c r="C2" s="30"/>
      <c r="D2" s="30"/>
      <c r="E2" s="30"/>
    </row>
    <row r="3" spans="1:8" x14ac:dyDescent="0.25">
      <c r="A3" s="30"/>
      <c r="B3" s="30"/>
      <c r="C3" s="30"/>
      <c r="D3" s="30"/>
      <c r="E3" s="30"/>
    </row>
    <row r="4" spans="1:8" ht="18.75" x14ac:dyDescent="0.3">
      <c r="A4" s="31" t="s">
        <v>0</v>
      </c>
      <c r="B4" s="31"/>
      <c r="C4" s="31"/>
      <c r="D4" s="31"/>
      <c r="E4" s="31"/>
    </row>
    <row r="5" spans="1:8" x14ac:dyDescent="0.25">
      <c r="A5" s="1" t="s">
        <v>1</v>
      </c>
      <c r="C5" s="1" t="s">
        <v>2</v>
      </c>
      <c r="E5" s="1"/>
    </row>
    <row r="6" spans="1:8" x14ac:dyDescent="0.25">
      <c r="A6" s="1" t="s">
        <v>3</v>
      </c>
      <c r="C6" s="1" t="s">
        <v>4</v>
      </c>
      <c r="E6" s="1"/>
    </row>
    <row r="7" spans="1:8" x14ac:dyDescent="0.25">
      <c r="C7" s="1" t="s">
        <v>5</v>
      </c>
      <c r="E7" s="1"/>
    </row>
    <row r="8" spans="1:8" x14ac:dyDescent="0.25">
      <c r="C8" s="1" t="s">
        <v>6</v>
      </c>
      <c r="E8" s="1"/>
    </row>
    <row r="9" spans="1:8" ht="23.25" x14ac:dyDescent="0.35">
      <c r="A9" s="32" t="s">
        <v>7</v>
      </c>
      <c r="B9" s="32"/>
      <c r="C9" s="32"/>
      <c r="D9" s="32"/>
      <c r="E9" s="32"/>
      <c r="G9" s="20"/>
    </row>
    <row r="10" spans="1:8" x14ac:dyDescent="0.25">
      <c r="A10" s="2"/>
      <c r="B10" s="2"/>
      <c r="C10" s="2"/>
      <c r="D10" s="2"/>
      <c r="E10" s="2"/>
    </row>
    <row r="11" spans="1:8" ht="15.75" x14ac:dyDescent="0.25">
      <c r="A11" s="3" t="s">
        <v>8</v>
      </c>
      <c r="B11" s="4" t="s">
        <v>43</v>
      </c>
      <c r="C11" s="2"/>
      <c r="D11" s="2"/>
      <c r="E11" s="2"/>
    </row>
    <row r="12" spans="1:8" x14ac:dyDescent="0.25">
      <c r="A12" s="5" t="s">
        <v>9</v>
      </c>
      <c r="B12" s="21" t="s">
        <v>44</v>
      </c>
      <c r="C12" s="2"/>
      <c r="D12" s="2"/>
      <c r="E12" s="2"/>
    </row>
    <row r="13" spans="1:8" x14ac:dyDescent="0.25">
      <c r="A13" s="5" t="s">
        <v>10</v>
      </c>
      <c r="B13" s="6" t="s">
        <v>55</v>
      </c>
      <c r="C13" s="33"/>
      <c r="D13" s="34"/>
      <c r="E13" s="2"/>
      <c r="H13" s="22"/>
    </row>
    <row r="14" spans="1:8" x14ac:dyDescent="0.25">
      <c r="A14" s="7" t="s">
        <v>11</v>
      </c>
      <c r="B14" s="35" t="s">
        <v>45</v>
      </c>
      <c r="C14" s="35"/>
      <c r="D14" s="35"/>
      <c r="E14" s="35"/>
    </row>
    <row r="15" spans="1:8" x14ac:dyDescent="0.25">
      <c r="A15" s="25" t="s">
        <v>59</v>
      </c>
      <c r="B15" s="26"/>
      <c r="C15" s="26"/>
      <c r="D15" s="26"/>
      <c r="E15" s="27"/>
    </row>
    <row r="16" spans="1:8" ht="15.75" x14ac:dyDescent="0.25">
      <c r="A16" s="8" t="s">
        <v>12</v>
      </c>
      <c r="B16" s="6" t="s">
        <v>32</v>
      </c>
      <c r="C16" s="2"/>
      <c r="D16" s="2"/>
      <c r="E16" s="2"/>
    </row>
    <row r="17" spans="1:9" x14ac:dyDescent="0.25">
      <c r="A17" s="2" t="s">
        <v>13</v>
      </c>
      <c r="B17" s="6" t="s">
        <v>33</v>
      </c>
      <c r="C17" s="2"/>
      <c r="D17" s="2"/>
      <c r="E17" s="2"/>
    </row>
    <row r="18" spans="1:9" x14ac:dyDescent="0.25">
      <c r="A18" s="2" t="s">
        <v>14</v>
      </c>
      <c r="B18" s="6" t="s">
        <v>33</v>
      </c>
      <c r="C18" s="2"/>
      <c r="D18" s="2"/>
      <c r="E18" s="2"/>
    </row>
    <row r="19" spans="1:9" x14ac:dyDescent="0.25">
      <c r="A19" s="2" t="s">
        <v>15</v>
      </c>
      <c r="B19" s="9" t="s">
        <v>50</v>
      </c>
      <c r="C19" s="10" t="s">
        <v>56</v>
      </c>
      <c r="D19" s="28"/>
      <c r="E19" s="29"/>
    </row>
    <row r="20" spans="1:9" x14ac:dyDescent="0.25">
      <c r="A20" s="2"/>
      <c r="B20" s="4" t="s">
        <v>16</v>
      </c>
      <c r="C20" s="4" t="s">
        <v>17</v>
      </c>
      <c r="D20" s="2"/>
      <c r="E20" s="2"/>
    </row>
    <row r="21" spans="1:9" x14ac:dyDescent="0.25">
      <c r="A21" s="2" t="s">
        <v>18</v>
      </c>
      <c r="B21" s="2">
        <v>385</v>
      </c>
      <c r="C21" s="2">
        <v>293</v>
      </c>
      <c r="D21" s="2"/>
      <c r="E21" s="2"/>
    </row>
    <row r="22" spans="1:9" x14ac:dyDescent="0.25">
      <c r="A22" s="2" t="s">
        <v>19</v>
      </c>
      <c r="B22" s="2">
        <v>272</v>
      </c>
      <c r="C22" s="2">
        <v>245</v>
      </c>
      <c r="D22" s="2"/>
      <c r="E22" s="2"/>
      <c r="H22">
        <v>48</v>
      </c>
      <c r="I22">
        <f>H22*7</f>
        <v>336</v>
      </c>
    </row>
    <row r="23" spans="1:9" x14ac:dyDescent="0.25">
      <c r="A23" s="2" t="s">
        <v>20</v>
      </c>
      <c r="B23" s="5">
        <f>B21-B22</f>
        <v>113</v>
      </c>
      <c r="C23" s="5">
        <f>C21-C22</f>
        <v>48</v>
      </c>
      <c r="D23" s="2"/>
      <c r="E23" s="2"/>
      <c r="I23">
        <f>H23*5.6</f>
        <v>0</v>
      </c>
    </row>
    <row r="24" spans="1:9" ht="15.75" x14ac:dyDescent="0.25">
      <c r="A24" s="3" t="s">
        <v>21</v>
      </c>
      <c r="B24" s="2">
        <v>1</v>
      </c>
      <c r="C24" s="2">
        <v>1</v>
      </c>
      <c r="D24" s="2"/>
      <c r="E24" s="2"/>
      <c r="I24" s="11">
        <f>H24*7.1</f>
        <v>0</v>
      </c>
    </row>
    <row r="25" spans="1:9" x14ac:dyDescent="0.25">
      <c r="A25" s="2" t="s">
        <v>22</v>
      </c>
      <c r="B25" s="12">
        <f>B23*B24</f>
        <v>113</v>
      </c>
      <c r="C25" s="12">
        <f>C23*C24</f>
        <v>48</v>
      </c>
      <c r="D25" s="2"/>
      <c r="E25" s="2"/>
      <c r="H25" s="11"/>
      <c r="I25" s="11">
        <f>H25*8.2</f>
        <v>0</v>
      </c>
    </row>
    <row r="26" spans="1:9" x14ac:dyDescent="0.25">
      <c r="A26" s="2"/>
      <c r="B26" s="2"/>
      <c r="C26" s="2"/>
      <c r="D26" s="2"/>
      <c r="E26" s="2"/>
      <c r="I26" s="11">
        <f>SUM(I22:I25)</f>
        <v>336</v>
      </c>
    </row>
    <row r="27" spans="1:9" x14ac:dyDescent="0.25">
      <c r="A27" s="2" t="s">
        <v>23</v>
      </c>
      <c r="B27" s="2">
        <v>0</v>
      </c>
      <c r="C27" s="2" t="s">
        <v>24</v>
      </c>
      <c r="D27" s="2"/>
      <c r="E27" s="2"/>
    </row>
    <row r="28" spans="1:9" x14ac:dyDescent="0.25">
      <c r="A28" s="2" t="s">
        <v>81</v>
      </c>
      <c r="B28" s="2">
        <f>B27</f>
        <v>0</v>
      </c>
      <c r="C28" s="2">
        <v>4.5</v>
      </c>
      <c r="D28" s="13">
        <f>B28*C28</f>
        <v>0</v>
      </c>
      <c r="E28" s="2"/>
    </row>
    <row r="29" spans="1:9" x14ac:dyDescent="0.25">
      <c r="A29" s="2" t="s">
        <v>34</v>
      </c>
      <c r="B29" s="13">
        <v>330</v>
      </c>
      <c r="C29" s="2"/>
      <c r="D29" s="2"/>
      <c r="E29" s="2"/>
    </row>
    <row r="30" spans="1:9" x14ac:dyDescent="0.25">
      <c r="A30" s="2" t="s">
        <v>60</v>
      </c>
      <c r="B30" s="13">
        <v>71</v>
      </c>
      <c r="C30" s="2"/>
      <c r="D30" s="2"/>
      <c r="E30" s="2"/>
    </row>
    <row r="31" spans="1:9" x14ac:dyDescent="0.25">
      <c r="A31" s="2" t="s">
        <v>62</v>
      </c>
      <c r="B31" s="13">
        <v>455</v>
      </c>
      <c r="C31" s="2"/>
      <c r="D31" s="2"/>
      <c r="E31" s="2"/>
    </row>
    <row r="32" spans="1:9" x14ac:dyDescent="0.25">
      <c r="A32" s="2" t="s">
        <v>57</v>
      </c>
      <c r="B32" s="13">
        <v>12</v>
      </c>
      <c r="C32" s="2"/>
      <c r="D32" s="2"/>
      <c r="E32" s="2"/>
    </row>
    <row r="33" spans="1:5" x14ac:dyDescent="0.25">
      <c r="A33" s="24" t="s">
        <v>38</v>
      </c>
      <c r="B33" s="13">
        <v>0</v>
      </c>
      <c r="C33" s="2"/>
      <c r="D33" s="2"/>
      <c r="E33" s="2"/>
    </row>
    <row r="34" spans="1:5" x14ac:dyDescent="0.25">
      <c r="A34" s="23" t="s">
        <v>51</v>
      </c>
      <c r="B34" s="13">
        <v>0</v>
      </c>
      <c r="C34" s="2"/>
      <c r="D34" s="2"/>
      <c r="E34" s="2"/>
    </row>
    <row r="35" spans="1:5" ht="15.75" x14ac:dyDescent="0.25">
      <c r="A35" s="3" t="s">
        <v>25</v>
      </c>
      <c r="B35" s="14">
        <f>B29+B30+B31+B32+B33+B34</f>
        <v>868</v>
      </c>
      <c r="C35" s="2"/>
      <c r="D35" s="2"/>
      <c r="E35" s="2"/>
    </row>
    <row r="36" spans="1:5" x14ac:dyDescent="0.25">
      <c r="A36" s="2"/>
      <c r="B36" s="13"/>
      <c r="C36" s="2"/>
      <c r="D36" s="2"/>
      <c r="E36" s="2"/>
    </row>
    <row r="37" spans="1:5" ht="18.75" x14ac:dyDescent="0.3">
      <c r="A37" s="36" t="s">
        <v>26</v>
      </c>
      <c r="B37" s="37"/>
    </row>
    <row r="38" spans="1:5" x14ac:dyDescent="0.25">
      <c r="A38" s="15" t="s">
        <v>47</v>
      </c>
    </row>
    <row r="39" spans="1:5" x14ac:dyDescent="0.25">
      <c r="A39" s="16" t="s">
        <v>27</v>
      </c>
      <c r="B39">
        <f>B25</f>
        <v>113</v>
      </c>
      <c r="C39" t="s">
        <v>24</v>
      </c>
    </row>
    <row r="40" spans="1:5" x14ac:dyDescent="0.25">
      <c r="A40" s="16" t="s">
        <v>28</v>
      </c>
      <c r="B40">
        <f>C25</f>
        <v>48</v>
      </c>
      <c r="C40" t="s">
        <v>24</v>
      </c>
    </row>
    <row r="41" spans="1:5" x14ac:dyDescent="0.25">
      <c r="A41" s="17" t="s">
        <v>23</v>
      </c>
      <c r="B41">
        <v>83</v>
      </c>
      <c r="C41" t="s">
        <v>24</v>
      </c>
    </row>
    <row r="42" spans="1:5" x14ac:dyDescent="0.25">
      <c r="A42" s="16" t="s">
        <v>80</v>
      </c>
    </row>
    <row r="43" spans="1:5" ht="15.75" x14ac:dyDescent="0.25">
      <c r="A43" s="18" t="s">
        <v>29</v>
      </c>
      <c r="B43" s="19">
        <f>B35</f>
        <v>868</v>
      </c>
      <c r="C43" s="30"/>
      <c r="D43" s="30"/>
      <c r="E43" s="30"/>
    </row>
    <row r="44" spans="1:5" x14ac:dyDescent="0.25">
      <c r="A44" s="18" t="s">
        <v>46</v>
      </c>
      <c r="B44" s="1"/>
      <c r="C44" s="30"/>
      <c r="D44" s="30"/>
      <c r="E44" s="30"/>
    </row>
    <row r="45" spans="1:5" x14ac:dyDescent="0.25">
      <c r="A45" s="18" t="s">
        <v>54</v>
      </c>
    </row>
    <row r="46" spans="1:5" x14ac:dyDescent="0.25">
      <c r="A46" s="1" t="s">
        <v>58</v>
      </c>
      <c r="C46" s="30" t="s">
        <v>30</v>
      </c>
      <c r="D46" s="30"/>
      <c r="E46" s="30"/>
    </row>
    <row r="47" spans="1:5" x14ac:dyDescent="0.25">
      <c r="C47" s="30" t="s">
        <v>31</v>
      </c>
      <c r="D47" s="30"/>
      <c r="E47" s="30"/>
    </row>
  </sheetData>
  <mergeCells count="12">
    <mergeCell ref="A37:B37"/>
    <mergeCell ref="C43:E43"/>
    <mergeCell ref="C44:E44"/>
    <mergeCell ref="C46:E46"/>
    <mergeCell ref="C47:E47"/>
    <mergeCell ref="A15:E15"/>
    <mergeCell ref="D19:E19"/>
    <mergeCell ref="A1:E3"/>
    <mergeCell ref="A4:E4"/>
    <mergeCell ref="A9:E9"/>
    <mergeCell ref="C13:D13"/>
    <mergeCell ref="B14:E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5" workbookViewId="0">
      <selection activeCell="K40" sqref="K40"/>
    </sheetView>
  </sheetViews>
  <sheetFormatPr defaultRowHeight="15" x14ac:dyDescent="0.25"/>
  <cols>
    <col min="1" max="1" width="31.7109375" customWidth="1"/>
    <col min="2" max="2" width="16" customWidth="1"/>
    <col min="3" max="3" width="13.42578125" customWidth="1"/>
  </cols>
  <sheetData>
    <row r="1" spans="1:6" x14ac:dyDescent="0.25">
      <c r="A1" s="30"/>
      <c r="B1" s="30"/>
      <c r="C1" s="30"/>
      <c r="D1" s="30"/>
      <c r="E1" s="30"/>
      <c r="F1" s="30"/>
    </row>
    <row r="2" spans="1:6" x14ac:dyDescent="0.25">
      <c r="A2" s="30"/>
      <c r="B2" s="30"/>
      <c r="C2" s="30"/>
      <c r="D2" s="30"/>
      <c r="E2" s="30"/>
      <c r="F2" s="30"/>
    </row>
    <row r="3" spans="1:6" x14ac:dyDescent="0.25">
      <c r="A3" s="30"/>
      <c r="B3" s="30"/>
      <c r="C3" s="30"/>
      <c r="D3" s="30"/>
      <c r="E3" s="30"/>
      <c r="F3" s="30"/>
    </row>
    <row r="4" spans="1:6" ht="18.75" x14ac:dyDescent="0.3">
      <c r="A4" s="31" t="s">
        <v>0</v>
      </c>
      <c r="B4" s="31"/>
      <c r="C4" s="31"/>
      <c r="D4" s="31"/>
      <c r="E4" s="31"/>
    </row>
    <row r="5" spans="1:6" x14ac:dyDescent="0.25">
      <c r="A5" s="1" t="s">
        <v>1</v>
      </c>
      <c r="C5" s="1" t="s">
        <v>2</v>
      </c>
      <c r="E5" s="1"/>
    </row>
    <row r="6" spans="1:6" x14ac:dyDescent="0.25">
      <c r="A6" s="1" t="s">
        <v>3</v>
      </c>
      <c r="C6" s="1" t="s">
        <v>4</v>
      </c>
      <c r="E6" s="1"/>
    </row>
    <row r="7" spans="1:6" x14ac:dyDescent="0.25">
      <c r="C7" s="1" t="s">
        <v>5</v>
      </c>
      <c r="E7" s="1"/>
    </row>
    <row r="8" spans="1:6" x14ac:dyDescent="0.25">
      <c r="C8" s="1" t="s">
        <v>6</v>
      </c>
      <c r="E8" s="1"/>
    </row>
    <row r="9" spans="1:6" ht="23.25" x14ac:dyDescent="0.35">
      <c r="A9" s="32" t="s">
        <v>7</v>
      </c>
      <c r="B9" s="32"/>
      <c r="C9" s="32"/>
      <c r="D9" s="32"/>
      <c r="E9" s="32"/>
    </row>
    <row r="10" spans="1:6" x14ac:dyDescent="0.25">
      <c r="A10" s="2"/>
      <c r="B10" s="2"/>
      <c r="C10" s="2"/>
      <c r="D10" s="2"/>
      <c r="E10" s="2"/>
    </row>
    <row r="11" spans="1:6" ht="15.75" x14ac:dyDescent="0.25">
      <c r="A11" s="3" t="s">
        <v>8</v>
      </c>
      <c r="B11" s="4" t="s">
        <v>43</v>
      </c>
      <c r="C11" s="2"/>
      <c r="D11" s="2"/>
      <c r="E11" s="2"/>
    </row>
    <row r="12" spans="1:6" x14ac:dyDescent="0.25">
      <c r="A12" s="5" t="s">
        <v>9</v>
      </c>
      <c r="B12" s="21" t="s">
        <v>44</v>
      </c>
      <c r="C12" s="2"/>
      <c r="D12" s="2"/>
      <c r="E12" s="2"/>
    </row>
    <row r="13" spans="1:6" x14ac:dyDescent="0.25">
      <c r="A13" s="5" t="s">
        <v>10</v>
      </c>
      <c r="B13" s="6" t="s">
        <v>64</v>
      </c>
      <c r="C13" s="33"/>
      <c r="D13" s="34"/>
      <c r="E13" s="2"/>
    </row>
    <row r="14" spans="1:6" x14ac:dyDescent="0.25">
      <c r="A14" s="7" t="s">
        <v>11</v>
      </c>
      <c r="B14" s="35" t="s">
        <v>45</v>
      </c>
      <c r="C14" s="35"/>
      <c r="D14" s="35"/>
      <c r="E14" s="35"/>
    </row>
    <row r="15" spans="1:6" x14ac:dyDescent="0.25">
      <c r="A15" s="25" t="s">
        <v>63</v>
      </c>
      <c r="B15" s="26"/>
      <c r="C15" s="26"/>
      <c r="D15" s="26"/>
      <c r="E15" s="27"/>
    </row>
    <row r="16" spans="1:6" ht="15.75" x14ac:dyDescent="0.25">
      <c r="A16" s="8" t="s">
        <v>12</v>
      </c>
      <c r="B16" s="6" t="s">
        <v>32</v>
      </c>
      <c r="C16" s="2"/>
      <c r="D16" s="2"/>
      <c r="E16" s="2"/>
    </row>
    <row r="17" spans="1:5" x14ac:dyDescent="0.25">
      <c r="A17" s="2" t="s">
        <v>13</v>
      </c>
      <c r="B17" s="6" t="s">
        <v>33</v>
      </c>
      <c r="C17" s="2"/>
      <c r="D17" s="2"/>
      <c r="E17" s="2"/>
    </row>
    <row r="18" spans="1:5" x14ac:dyDescent="0.25">
      <c r="A18" s="2" t="s">
        <v>14</v>
      </c>
      <c r="B18" s="6" t="s">
        <v>33</v>
      </c>
      <c r="C18" s="2"/>
      <c r="D18" s="2"/>
      <c r="E18" s="2"/>
    </row>
    <row r="19" spans="1:5" x14ac:dyDescent="0.25">
      <c r="A19" s="2" t="s">
        <v>15</v>
      </c>
      <c r="B19" s="9" t="s">
        <v>56</v>
      </c>
      <c r="C19" s="10" t="s">
        <v>65</v>
      </c>
      <c r="D19" s="28"/>
      <c r="E19" s="29"/>
    </row>
    <row r="20" spans="1:5" x14ac:dyDescent="0.25">
      <c r="A20" s="2"/>
      <c r="B20" s="4" t="s">
        <v>16</v>
      </c>
      <c r="C20" s="4" t="s">
        <v>17</v>
      </c>
      <c r="D20" s="2"/>
      <c r="E20" s="2"/>
    </row>
    <row r="21" spans="1:5" x14ac:dyDescent="0.25">
      <c r="A21" s="2" t="s">
        <v>18</v>
      </c>
      <c r="B21" s="2">
        <v>427</v>
      </c>
      <c r="C21" s="2">
        <v>447</v>
      </c>
      <c r="D21" s="2"/>
      <c r="E21" s="2"/>
    </row>
    <row r="22" spans="1:5" x14ac:dyDescent="0.25">
      <c r="A22" s="2" t="s">
        <v>19</v>
      </c>
      <c r="B22" s="2">
        <v>385</v>
      </c>
      <c r="C22" s="2">
        <v>293</v>
      </c>
      <c r="D22" s="2"/>
      <c r="E22" s="2"/>
    </row>
    <row r="23" spans="1:5" x14ac:dyDescent="0.25">
      <c r="A23" s="2" t="s">
        <v>20</v>
      </c>
      <c r="B23" s="5">
        <f>B21-B22</f>
        <v>42</v>
      </c>
      <c r="C23" s="5">
        <f>C21-C22</f>
        <v>154</v>
      </c>
      <c r="D23" s="2"/>
      <c r="E23" s="2"/>
    </row>
    <row r="24" spans="1:5" ht="15.75" x14ac:dyDescent="0.25">
      <c r="A24" s="3" t="s">
        <v>21</v>
      </c>
      <c r="B24" s="2">
        <v>1</v>
      </c>
      <c r="C24" s="2">
        <v>1</v>
      </c>
      <c r="D24" s="2"/>
      <c r="E24" s="2"/>
    </row>
    <row r="25" spans="1:5" x14ac:dyDescent="0.25">
      <c r="A25" s="2" t="s">
        <v>22</v>
      </c>
      <c r="B25" s="12">
        <f>B23*B24</f>
        <v>42</v>
      </c>
      <c r="C25" s="12">
        <f>C23*C24</f>
        <v>154</v>
      </c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 t="s">
        <v>23</v>
      </c>
      <c r="B27" s="2">
        <f>C25-B25</f>
        <v>112</v>
      </c>
      <c r="C27" s="2" t="s">
        <v>24</v>
      </c>
      <c r="D27" s="2"/>
      <c r="E27" s="2"/>
    </row>
    <row r="28" spans="1:5" x14ac:dyDescent="0.25">
      <c r="A28" s="2" t="s">
        <v>81</v>
      </c>
      <c r="B28" s="2">
        <f>B27</f>
        <v>112</v>
      </c>
      <c r="C28" s="2">
        <v>4.5</v>
      </c>
      <c r="D28" s="13">
        <f>B28*C28</f>
        <v>504</v>
      </c>
      <c r="E28" s="2"/>
    </row>
    <row r="29" spans="1:5" x14ac:dyDescent="0.25">
      <c r="A29" s="2" t="s">
        <v>34</v>
      </c>
      <c r="B29" s="13">
        <v>330</v>
      </c>
      <c r="C29" s="2"/>
      <c r="D29" s="2"/>
      <c r="E29" s="2"/>
    </row>
    <row r="30" spans="1:5" x14ac:dyDescent="0.25">
      <c r="A30" s="2" t="s">
        <v>66</v>
      </c>
      <c r="B30" s="13">
        <v>18</v>
      </c>
      <c r="C30" s="2"/>
      <c r="D30" s="2"/>
      <c r="E30" s="2"/>
    </row>
    <row r="31" spans="1:5" x14ac:dyDescent="0.25">
      <c r="A31" s="2" t="s">
        <v>62</v>
      </c>
      <c r="B31" s="13">
        <v>0</v>
      </c>
      <c r="C31" s="2"/>
      <c r="D31" s="2"/>
      <c r="E31" s="2"/>
    </row>
    <row r="32" spans="1:5" x14ac:dyDescent="0.25">
      <c r="A32" s="2" t="s">
        <v>57</v>
      </c>
      <c r="B32" s="13">
        <v>0</v>
      </c>
      <c r="C32" s="2"/>
      <c r="D32" s="2"/>
      <c r="E32" s="2"/>
    </row>
    <row r="33" spans="1:5" x14ac:dyDescent="0.25">
      <c r="A33" s="24" t="s">
        <v>38</v>
      </c>
      <c r="B33" s="13">
        <v>0</v>
      </c>
      <c r="C33" s="2"/>
      <c r="D33" s="2"/>
      <c r="E33" s="2"/>
    </row>
    <row r="34" spans="1:5" x14ac:dyDescent="0.25">
      <c r="A34" s="23" t="s">
        <v>51</v>
      </c>
      <c r="B34" s="13">
        <v>0</v>
      </c>
      <c r="C34" s="2"/>
      <c r="D34" s="2"/>
      <c r="E34" s="2"/>
    </row>
    <row r="35" spans="1:5" ht="15.75" x14ac:dyDescent="0.25">
      <c r="A35" s="3" t="s">
        <v>68</v>
      </c>
      <c r="B35" s="14">
        <f>B29+B30+B31+B32+B33+B34-D28</f>
        <v>-156</v>
      </c>
      <c r="C35" s="2"/>
      <c r="D35" s="2"/>
      <c r="E35" s="2"/>
    </row>
    <row r="36" spans="1:5" x14ac:dyDescent="0.25">
      <c r="A36" s="2"/>
      <c r="B36" s="13"/>
      <c r="C36" s="2"/>
      <c r="D36" s="2"/>
      <c r="E36" s="2"/>
    </row>
    <row r="37" spans="1:5" ht="18.75" x14ac:dyDescent="0.3">
      <c r="A37" s="36" t="s">
        <v>26</v>
      </c>
      <c r="B37" s="37"/>
    </row>
    <row r="38" spans="1:5" x14ac:dyDescent="0.25">
      <c r="A38" s="15" t="s">
        <v>47</v>
      </c>
    </row>
    <row r="39" spans="1:5" x14ac:dyDescent="0.25">
      <c r="A39" s="16" t="s">
        <v>27</v>
      </c>
      <c r="B39">
        <f>B25</f>
        <v>42</v>
      </c>
      <c r="C39" t="s">
        <v>24</v>
      </c>
    </row>
    <row r="40" spans="1:5" x14ac:dyDescent="0.25">
      <c r="A40" s="16" t="s">
        <v>28</v>
      </c>
      <c r="B40">
        <f>C25</f>
        <v>154</v>
      </c>
      <c r="C40" t="s">
        <v>24</v>
      </c>
    </row>
    <row r="41" spans="1:5" x14ac:dyDescent="0.25">
      <c r="A41" s="17" t="s">
        <v>23</v>
      </c>
      <c r="B41">
        <f>B27</f>
        <v>112</v>
      </c>
      <c r="C41" t="s">
        <v>24</v>
      </c>
    </row>
    <row r="42" spans="1:5" x14ac:dyDescent="0.25">
      <c r="A42" s="16" t="s">
        <v>78</v>
      </c>
    </row>
    <row r="43" spans="1:5" ht="15.75" x14ac:dyDescent="0.25">
      <c r="A43" s="18" t="s">
        <v>67</v>
      </c>
      <c r="B43" s="19">
        <f>B35</f>
        <v>-156</v>
      </c>
      <c r="C43" s="30"/>
      <c r="D43" s="30"/>
      <c r="E43" s="30"/>
    </row>
    <row r="44" spans="1:5" x14ac:dyDescent="0.25">
      <c r="A44" s="18" t="s">
        <v>46</v>
      </c>
      <c r="B44" s="1"/>
      <c r="C44" s="30"/>
      <c r="D44" s="30"/>
      <c r="E44" s="30"/>
    </row>
    <row r="45" spans="1:5" x14ac:dyDescent="0.25">
      <c r="A45" s="18" t="s">
        <v>54</v>
      </c>
    </row>
    <row r="46" spans="1:5" x14ac:dyDescent="0.25">
      <c r="A46" s="1" t="s">
        <v>58</v>
      </c>
      <c r="C46" s="30" t="s">
        <v>30</v>
      </c>
      <c r="D46" s="30"/>
      <c r="E46" s="30"/>
    </row>
    <row r="47" spans="1:5" x14ac:dyDescent="0.25">
      <c r="C47" s="30" t="s">
        <v>31</v>
      </c>
      <c r="D47" s="30"/>
      <c r="E47" s="30"/>
    </row>
  </sheetData>
  <mergeCells count="12">
    <mergeCell ref="C47:E47"/>
    <mergeCell ref="A1:F3"/>
    <mergeCell ref="A4:E4"/>
    <mergeCell ref="A9:E9"/>
    <mergeCell ref="C13:D13"/>
    <mergeCell ref="B14:E14"/>
    <mergeCell ref="A15:E15"/>
    <mergeCell ref="D19:E19"/>
    <mergeCell ref="A37:B37"/>
    <mergeCell ref="C43:E43"/>
    <mergeCell ref="C44:E44"/>
    <mergeCell ref="C46:E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22" workbookViewId="0">
      <selection activeCell="A28" sqref="A28"/>
    </sheetView>
  </sheetViews>
  <sheetFormatPr defaultRowHeight="15" x14ac:dyDescent="0.25"/>
  <cols>
    <col min="1" max="1" width="35.140625" customWidth="1"/>
    <col min="2" max="2" width="13.42578125" customWidth="1"/>
    <col min="3" max="3" width="11" customWidth="1"/>
  </cols>
  <sheetData>
    <row r="1" spans="1:5" x14ac:dyDescent="0.25">
      <c r="A1" s="30"/>
      <c r="B1" s="30"/>
      <c r="C1" s="30"/>
      <c r="D1" s="30"/>
      <c r="E1" s="30"/>
    </row>
    <row r="2" spans="1:5" x14ac:dyDescent="0.25">
      <c r="A2" s="30"/>
      <c r="B2" s="30"/>
      <c r="C2" s="30"/>
      <c r="D2" s="30"/>
      <c r="E2" s="30"/>
    </row>
    <row r="3" spans="1:5" x14ac:dyDescent="0.25">
      <c r="A3" s="30"/>
      <c r="B3" s="30"/>
      <c r="C3" s="30"/>
      <c r="D3" s="30"/>
      <c r="E3" s="30"/>
    </row>
    <row r="4" spans="1:5" ht="18.75" x14ac:dyDescent="0.3">
      <c r="A4" s="31" t="s">
        <v>0</v>
      </c>
      <c r="B4" s="31"/>
      <c r="C4" s="31"/>
      <c r="D4" s="31"/>
      <c r="E4" s="31"/>
    </row>
    <row r="5" spans="1:5" x14ac:dyDescent="0.25">
      <c r="A5" s="1" t="s">
        <v>1</v>
      </c>
      <c r="C5" s="1" t="s">
        <v>2</v>
      </c>
      <c r="E5" s="1"/>
    </row>
    <row r="6" spans="1:5" x14ac:dyDescent="0.25">
      <c r="A6" s="1" t="s">
        <v>3</v>
      </c>
      <c r="C6" s="1" t="s">
        <v>4</v>
      </c>
      <c r="E6" s="1"/>
    </row>
    <row r="7" spans="1:5" x14ac:dyDescent="0.25">
      <c r="C7" s="1" t="s">
        <v>5</v>
      </c>
      <c r="E7" s="1"/>
    </row>
    <row r="8" spans="1:5" x14ac:dyDescent="0.25">
      <c r="C8" s="1" t="s">
        <v>6</v>
      </c>
      <c r="E8" s="1"/>
    </row>
    <row r="9" spans="1:5" ht="23.25" x14ac:dyDescent="0.35">
      <c r="A9" s="32" t="s">
        <v>7</v>
      </c>
      <c r="B9" s="32"/>
      <c r="C9" s="32"/>
      <c r="D9" s="32"/>
      <c r="E9" s="32"/>
    </row>
    <row r="10" spans="1:5" x14ac:dyDescent="0.25">
      <c r="A10" s="2"/>
      <c r="B10" s="2"/>
      <c r="C10" s="2"/>
      <c r="D10" s="2"/>
      <c r="E10" s="2"/>
    </row>
    <row r="11" spans="1:5" ht="15.75" x14ac:dyDescent="0.25">
      <c r="A11" s="3" t="s">
        <v>8</v>
      </c>
      <c r="B11" s="4" t="s">
        <v>43</v>
      </c>
      <c r="C11" s="2"/>
      <c r="D11" s="2"/>
      <c r="E11" s="2"/>
    </row>
    <row r="12" spans="1:5" x14ac:dyDescent="0.25">
      <c r="A12" s="5" t="s">
        <v>9</v>
      </c>
      <c r="B12" s="21" t="s">
        <v>44</v>
      </c>
      <c r="C12" s="2"/>
      <c r="D12" s="2"/>
      <c r="E12" s="2"/>
    </row>
    <row r="13" spans="1:5" x14ac:dyDescent="0.25">
      <c r="A13" s="5" t="s">
        <v>10</v>
      </c>
      <c r="B13" s="6" t="s">
        <v>75</v>
      </c>
      <c r="C13" s="33"/>
      <c r="D13" s="34"/>
      <c r="E13" s="2"/>
    </row>
    <row r="14" spans="1:5" x14ac:dyDescent="0.25">
      <c r="A14" s="7" t="s">
        <v>11</v>
      </c>
      <c r="B14" s="35" t="s">
        <v>45</v>
      </c>
      <c r="C14" s="35"/>
      <c r="D14" s="35"/>
      <c r="E14" s="35"/>
    </row>
    <row r="15" spans="1:5" x14ac:dyDescent="0.25">
      <c r="A15" s="25" t="s">
        <v>76</v>
      </c>
      <c r="B15" s="26"/>
      <c r="C15" s="26"/>
      <c r="D15" s="26"/>
      <c r="E15" s="27"/>
    </row>
    <row r="16" spans="1:5" ht="15.75" x14ac:dyDescent="0.25">
      <c r="A16" s="8" t="s">
        <v>12</v>
      </c>
      <c r="B16" s="6" t="s">
        <v>32</v>
      </c>
      <c r="C16" s="2"/>
      <c r="D16" s="2"/>
      <c r="E16" s="2"/>
    </row>
    <row r="17" spans="1:11" x14ac:dyDescent="0.25">
      <c r="A17" s="2" t="s">
        <v>13</v>
      </c>
      <c r="B17" s="6" t="s">
        <v>33</v>
      </c>
      <c r="C17" s="2"/>
      <c r="D17" s="2"/>
      <c r="E17" s="2"/>
    </row>
    <row r="18" spans="1:11" x14ac:dyDescent="0.25">
      <c r="A18" s="2" t="s">
        <v>14</v>
      </c>
      <c r="B18" s="6" t="s">
        <v>33</v>
      </c>
      <c r="C18" s="2"/>
      <c r="D18" s="2"/>
      <c r="E18" s="2"/>
    </row>
    <row r="19" spans="1:11" x14ac:dyDescent="0.25">
      <c r="A19" s="2" t="s">
        <v>15</v>
      </c>
      <c r="B19" s="9" t="s">
        <v>65</v>
      </c>
      <c r="C19" s="10" t="s">
        <v>74</v>
      </c>
      <c r="D19" s="28"/>
      <c r="E19" s="29"/>
    </row>
    <row r="20" spans="1:11" x14ac:dyDescent="0.25">
      <c r="A20" s="2"/>
      <c r="B20" s="4" t="s">
        <v>16</v>
      </c>
      <c r="C20" s="4" t="s">
        <v>17</v>
      </c>
      <c r="D20" s="2"/>
      <c r="E20" s="2"/>
      <c r="J20">
        <v>36</v>
      </c>
      <c r="K20">
        <f>J20*4.75</f>
        <v>171</v>
      </c>
    </row>
    <row r="21" spans="1:11" x14ac:dyDescent="0.25">
      <c r="A21" s="2" t="s">
        <v>18</v>
      </c>
      <c r="B21" s="2">
        <v>463</v>
      </c>
      <c r="C21" s="2">
        <v>516</v>
      </c>
      <c r="D21" s="2"/>
      <c r="E21" s="2"/>
    </row>
    <row r="22" spans="1:11" x14ac:dyDescent="0.25">
      <c r="A22" s="2" t="s">
        <v>19</v>
      </c>
      <c r="B22" s="2">
        <v>427</v>
      </c>
      <c r="C22" s="2">
        <v>447</v>
      </c>
      <c r="D22" s="2"/>
      <c r="E22" s="2"/>
    </row>
    <row r="23" spans="1:11" x14ac:dyDescent="0.25">
      <c r="A23" s="2" t="s">
        <v>20</v>
      </c>
      <c r="B23" s="5">
        <f>B21-B22</f>
        <v>36</v>
      </c>
      <c r="C23" s="5">
        <f>C21-C22</f>
        <v>69</v>
      </c>
      <c r="D23" s="2"/>
      <c r="E23" s="2"/>
    </row>
    <row r="24" spans="1:11" ht="15.75" x14ac:dyDescent="0.25">
      <c r="A24" s="3" t="s">
        <v>21</v>
      </c>
      <c r="B24" s="2">
        <v>1</v>
      </c>
      <c r="C24" s="2">
        <v>1</v>
      </c>
      <c r="D24" s="2"/>
      <c r="E24" s="2"/>
    </row>
    <row r="25" spans="1:11" x14ac:dyDescent="0.25">
      <c r="A25" s="2" t="s">
        <v>22</v>
      </c>
      <c r="B25" s="12">
        <f>B23*B24</f>
        <v>36</v>
      </c>
      <c r="C25" s="12">
        <f>C23*C24</f>
        <v>69</v>
      </c>
      <c r="D25" s="2"/>
      <c r="E25" s="2"/>
    </row>
    <row r="26" spans="1:11" x14ac:dyDescent="0.25">
      <c r="A26" s="2"/>
      <c r="B26" s="2"/>
      <c r="C26" s="2"/>
      <c r="D26" s="2"/>
      <c r="E26" s="2"/>
    </row>
    <row r="27" spans="1:11" x14ac:dyDescent="0.25">
      <c r="A27" s="2" t="s">
        <v>23</v>
      </c>
      <c r="B27" s="2">
        <f>C25-B25</f>
        <v>33</v>
      </c>
      <c r="C27" s="2" t="s">
        <v>24</v>
      </c>
      <c r="D27" s="2"/>
      <c r="E27" s="2"/>
    </row>
    <row r="28" spans="1:11" x14ac:dyDescent="0.25">
      <c r="A28" s="2" t="s">
        <v>81</v>
      </c>
      <c r="B28" s="2">
        <f>B27</f>
        <v>33</v>
      </c>
      <c r="C28" s="2">
        <v>4.5</v>
      </c>
      <c r="D28" s="13">
        <f>B28*C28</f>
        <v>148.5</v>
      </c>
      <c r="E28" s="2"/>
    </row>
    <row r="29" spans="1:11" x14ac:dyDescent="0.25">
      <c r="A29" s="2" t="s">
        <v>34</v>
      </c>
      <c r="B29" s="13">
        <v>330</v>
      </c>
      <c r="C29" s="2"/>
      <c r="D29" s="2"/>
      <c r="E29" s="2"/>
    </row>
    <row r="30" spans="1:11" x14ac:dyDescent="0.25">
      <c r="A30" s="2" t="s">
        <v>66</v>
      </c>
      <c r="B30" s="13">
        <f>K20*9/100</f>
        <v>15.39</v>
      </c>
      <c r="C30" s="2"/>
      <c r="D30" s="2"/>
      <c r="E30" s="2"/>
    </row>
    <row r="31" spans="1:11" x14ac:dyDescent="0.25">
      <c r="A31" s="2" t="s">
        <v>62</v>
      </c>
      <c r="B31" s="13">
        <v>0</v>
      </c>
      <c r="C31" s="2"/>
      <c r="D31" s="2"/>
      <c r="E31" s="2"/>
    </row>
    <row r="32" spans="1:11" x14ac:dyDescent="0.25">
      <c r="A32" s="2" t="s">
        <v>77</v>
      </c>
      <c r="B32" s="13">
        <f>J20*0.11</f>
        <v>3.96</v>
      </c>
      <c r="C32" s="2"/>
      <c r="D32" s="2"/>
      <c r="E32" s="2"/>
    </row>
    <row r="33" spans="1:5" x14ac:dyDescent="0.25">
      <c r="A33" s="24" t="s">
        <v>38</v>
      </c>
      <c r="B33" s="13">
        <v>0</v>
      </c>
      <c r="C33" s="2"/>
      <c r="D33" s="2"/>
      <c r="E33" s="2"/>
    </row>
    <row r="34" spans="1:5" x14ac:dyDescent="0.25">
      <c r="A34" s="23" t="s">
        <v>51</v>
      </c>
      <c r="B34" s="13">
        <v>0</v>
      </c>
      <c r="C34" s="2"/>
      <c r="D34" s="2"/>
      <c r="E34" s="2"/>
    </row>
    <row r="35" spans="1:5" ht="15.75" x14ac:dyDescent="0.25">
      <c r="A35" s="3" t="s">
        <v>68</v>
      </c>
      <c r="B35" s="14">
        <f>B29+B30+B31+B32+B33+B34-D28</f>
        <v>200.84999999999997</v>
      </c>
      <c r="C35" s="2"/>
      <c r="D35" s="2"/>
      <c r="E35" s="2"/>
    </row>
    <row r="36" spans="1:5" x14ac:dyDescent="0.25">
      <c r="A36" s="2"/>
      <c r="B36" s="13"/>
      <c r="C36" s="2"/>
      <c r="D36" s="2"/>
      <c r="E36" s="2"/>
    </row>
    <row r="37" spans="1:5" ht="18.75" x14ac:dyDescent="0.3">
      <c r="A37" s="36" t="s">
        <v>26</v>
      </c>
      <c r="B37" s="37"/>
    </row>
    <row r="38" spans="1:5" x14ac:dyDescent="0.25">
      <c r="A38" s="15" t="s">
        <v>47</v>
      </c>
    </row>
    <row r="39" spans="1:5" x14ac:dyDescent="0.25">
      <c r="A39" s="16" t="s">
        <v>27</v>
      </c>
      <c r="B39">
        <f>B25</f>
        <v>36</v>
      </c>
      <c r="C39" t="s">
        <v>24</v>
      </c>
    </row>
    <row r="40" spans="1:5" x14ac:dyDescent="0.25">
      <c r="A40" s="16" t="s">
        <v>28</v>
      </c>
      <c r="B40">
        <f>C25</f>
        <v>69</v>
      </c>
      <c r="C40" t="s">
        <v>24</v>
      </c>
    </row>
    <row r="41" spans="1:5" x14ac:dyDescent="0.25">
      <c r="A41" s="17" t="s">
        <v>23</v>
      </c>
      <c r="B41">
        <f>B27</f>
        <v>33</v>
      </c>
      <c r="C41" t="s">
        <v>24</v>
      </c>
    </row>
    <row r="42" spans="1:5" x14ac:dyDescent="0.25">
      <c r="A42" s="16" t="s">
        <v>78</v>
      </c>
    </row>
    <row r="43" spans="1:5" ht="15.75" x14ac:dyDescent="0.25">
      <c r="A43" s="18" t="s">
        <v>67</v>
      </c>
      <c r="B43" s="19">
        <f>B35</f>
        <v>200.84999999999997</v>
      </c>
      <c r="C43" s="30"/>
      <c r="D43" s="30"/>
      <c r="E43" s="30"/>
    </row>
    <row r="44" spans="1:5" x14ac:dyDescent="0.25">
      <c r="A44" s="18" t="s">
        <v>46</v>
      </c>
      <c r="B44" s="1"/>
      <c r="C44" s="30"/>
      <c r="D44" s="30"/>
      <c r="E44" s="30"/>
    </row>
    <row r="45" spans="1:5" x14ac:dyDescent="0.25">
      <c r="A45" s="18" t="s">
        <v>54</v>
      </c>
    </row>
    <row r="46" spans="1:5" x14ac:dyDescent="0.25">
      <c r="A46" s="1" t="s">
        <v>58</v>
      </c>
      <c r="C46" s="30" t="s">
        <v>30</v>
      </c>
      <c r="D46" s="30"/>
      <c r="E46" s="30"/>
    </row>
    <row r="47" spans="1:5" x14ac:dyDescent="0.25">
      <c r="C47" s="30" t="s">
        <v>31</v>
      </c>
      <c r="D47" s="30"/>
      <c r="E47" s="30"/>
    </row>
  </sheetData>
  <mergeCells count="12">
    <mergeCell ref="A37:B37"/>
    <mergeCell ref="C43:E43"/>
    <mergeCell ref="C44:E44"/>
    <mergeCell ref="C46:E46"/>
    <mergeCell ref="C47:E47"/>
    <mergeCell ref="A15:E15"/>
    <mergeCell ref="D19:E19"/>
    <mergeCell ref="A1:E3"/>
    <mergeCell ref="A4:E4"/>
    <mergeCell ref="A9:E9"/>
    <mergeCell ref="C13:D13"/>
    <mergeCell ref="B14:E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9" workbookViewId="0">
      <selection activeCell="A28" sqref="A28"/>
    </sheetView>
  </sheetViews>
  <sheetFormatPr defaultRowHeight="15" x14ac:dyDescent="0.25"/>
  <cols>
    <col min="1" max="1" width="36.140625" customWidth="1"/>
    <col min="2" max="2" width="14.28515625" customWidth="1"/>
    <col min="3" max="3" width="12.5703125" customWidth="1"/>
  </cols>
  <sheetData>
    <row r="1" spans="1:5" x14ac:dyDescent="0.25">
      <c r="A1" s="30"/>
      <c r="B1" s="30"/>
      <c r="C1" s="30"/>
      <c r="D1" s="30"/>
      <c r="E1" s="30"/>
    </row>
    <row r="2" spans="1:5" x14ac:dyDescent="0.25">
      <c r="A2" s="30"/>
      <c r="B2" s="30"/>
      <c r="C2" s="30"/>
      <c r="D2" s="30"/>
      <c r="E2" s="30"/>
    </row>
    <row r="3" spans="1:5" x14ac:dyDescent="0.25">
      <c r="A3" s="30"/>
      <c r="B3" s="30"/>
      <c r="C3" s="30"/>
      <c r="D3" s="30"/>
      <c r="E3" s="30"/>
    </row>
    <row r="4" spans="1:5" ht="18.75" x14ac:dyDescent="0.3">
      <c r="A4" s="31" t="s">
        <v>0</v>
      </c>
      <c r="B4" s="31"/>
      <c r="C4" s="31"/>
      <c r="D4" s="31"/>
      <c r="E4" s="31"/>
    </row>
    <row r="5" spans="1:5" x14ac:dyDescent="0.25">
      <c r="A5" s="1" t="s">
        <v>1</v>
      </c>
      <c r="C5" s="1" t="s">
        <v>2</v>
      </c>
      <c r="E5" s="1"/>
    </row>
    <row r="6" spans="1:5" x14ac:dyDescent="0.25">
      <c r="A6" s="1" t="s">
        <v>3</v>
      </c>
      <c r="C6" s="1" t="s">
        <v>4</v>
      </c>
      <c r="E6" s="1"/>
    </row>
    <row r="7" spans="1:5" x14ac:dyDescent="0.25">
      <c r="C7" s="1" t="s">
        <v>5</v>
      </c>
      <c r="E7" s="1"/>
    </row>
    <row r="8" spans="1:5" x14ac:dyDescent="0.25">
      <c r="C8" s="1" t="s">
        <v>6</v>
      </c>
      <c r="E8" s="1"/>
    </row>
    <row r="9" spans="1:5" ht="23.25" x14ac:dyDescent="0.35">
      <c r="A9" s="32" t="s">
        <v>7</v>
      </c>
      <c r="B9" s="32"/>
      <c r="C9" s="32"/>
      <c r="D9" s="32"/>
      <c r="E9" s="32"/>
    </row>
    <row r="10" spans="1:5" x14ac:dyDescent="0.25">
      <c r="A10" s="2"/>
      <c r="B10" s="2"/>
      <c r="C10" s="2"/>
      <c r="D10" s="2"/>
      <c r="E10" s="2"/>
    </row>
    <row r="11" spans="1:5" ht="15.75" x14ac:dyDescent="0.25">
      <c r="A11" s="3" t="s">
        <v>8</v>
      </c>
      <c r="B11" s="4" t="s">
        <v>43</v>
      </c>
      <c r="C11" s="2"/>
      <c r="D11" s="2"/>
      <c r="E11" s="2"/>
    </row>
    <row r="12" spans="1:5" x14ac:dyDescent="0.25">
      <c r="A12" s="5" t="s">
        <v>9</v>
      </c>
      <c r="B12" s="21" t="s">
        <v>44</v>
      </c>
      <c r="C12" s="2"/>
      <c r="D12" s="2"/>
      <c r="E12" s="2"/>
    </row>
    <row r="13" spans="1:5" x14ac:dyDescent="0.25">
      <c r="A13" s="5" t="s">
        <v>10</v>
      </c>
      <c r="B13" s="6" t="s">
        <v>73</v>
      </c>
      <c r="C13" s="33"/>
      <c r="D13" s="34"/>
      <c r="E13" s="2"/>
    </row>
    <row r="14" spans="1:5" x14ac:dyDescent="0.25">
      <c r="A14" s="7" t="s">
        <v>11</v>
      </c>
      <c r="B14" s="35" t="s">
        <v>45</v>
      </c>
      <c r="C14" s="35"/>
      <c r="D14" s="35"/>
      <c r="E14" s="35"/>
    </row>
    <row r="15" spans="1:5" x14ac:dyDescent="0.25">
      <c r="A15" s="25" t="s">
        <v>72</v>
      </c>
      <c r="B15" s="26"/>
      <c r="C15" s="26"/>
      <c r="D15" s="26"/>
      <c r="E15" s="27"/>
    </row>
    <row r="16" spans="1:5" ht="15.75" x14ac:dyDescent="0.25">
      <c r="A16" s="8" t="s">
        <v>12</v>
      </c>
      <c r="B16" s="6" t="s">
        <v>32</v>
      </c>
      <c r="C16" s="2"/>
      <c r="D16" s="2"/>
      <c r="E16" s="2"/>
    </row>
    <row r="17" spans="1:10" x14ac:dyDescent="0.25">
      <c r="A17" s="2" t="s">
        <v>13</v>
      </c>
      <c r="B17" s="6" t="s">
        <v>33</v>
      </c>
      <c r="C17" s="2"/>
      <c r="D17" s="2"/>
      <c r="E17" s="2"/>
    </row>
    <row r="18" spans="1:10" x14ac:dyDescent="0.25">
      <c r="A18" s="2" t="s">
        <v>14</v>
      </c>
      <c r="B18" s="6" t="s">
        <v>33</v>
      </c>
      <c r="C18" s="2"/>
      <c r="D18" s="2"/>
      <c r="E18" s="2"/>
    </row>
    <row r="19" spans="1:10" x14ac:dyDescent="0.25">
      <c r="A19" s="2" t="s">
        <v>15</v>
      </c>
      <c r="B19" s="9" t="s">
        <v>74</v>
      </c>
      <c r="C19" s="10" t="s">
        <v>71</v>
      </c>
      <c r="D19" s="28"/>
      <c r="E19" s="29"/>
    </row>
    <row r="20" spans="1:10" x14ac:dyDescent="0.25">
      <c r="A20" s="2"/>
      <c r="B20" s="4" t="s">
        <v>16</v>
      </c>
      <c r="C20" s="4" t="s">
        <v>17</v>
      </c>
      <c r="D20" s="2"/>
      <c r="E20" s="2"/>
      <c r="I20">
        <v>96</v>
      </c>
      <c r="J20">
        <f>I20*4.75</f>
        <v>456</v>
      </c>
    </row>
    <row r="21" spans="1:10" x14ac:dyDescent="0.25">
      <c r="A21" s="2" t="s">
        <v>18</v>
      </c>
      <c r="B21" s="2">
        <v>559</v>
      </c>
      <c r="C21" s="2">
        <v>683</v>
      </c>
      <c r="D21" s="2"/>
      <c r="E21" s="2"/>
    </row>
    <row r="22" spans="1:10" x14ac:dyDescent="0.25">
      <c r="A22" s="2" t="s">
        <v>19</v>
      </c>
      <c r="B22" s="2">
        <v>463</v>
      </c>
      <c r="C22" s="2">
        <v>516</v>
      </c>
      <c r="D22" s="2"/>
      <c r="E22" s="2"/>
    </row>
    <row r="23" spans="1:10" x14ac:dyDescent="0.25">
      <c r="A23" s="2" t="s">
        <v>20</v>
      </c>
      <c r="B23" s="5">
        <f>B21-B22</f>
        <v>96</v>
      </c>
      <c r="C23" s="5">
        <f>C21-C22</f>
        <v>167</v>
      </c>
      <c r="D23" s="2"/>
      <c r="E23" s="2"/>
    </row>
    <row r="24" spans="1:10" ht="15.75" x14ac:dyDescent="0.25">
      <c r="A24" s="3" t="s">
        <v>21</v>
      </c>
      <c r="B24" s="2">
        <v>1</v>
      </c>
      <c r="C24" s="2">
        <v>1</v>
      </c>
      <c r="D24" s="2"/>
      <c r="E24" s="2"/>
    </row>
    <row r="25" spans="1:10" x14ac:dyDescent="0.25">
      <c r="A25" s="2" t="s">
        <v>22</v>
      </c>
      <c r="B25" s="12">
        <f>B23*B24</f>
        <v>96</v>
      </c>
      <c r="C25" s="12">
        <f>C23*C24</f>
        <v>167</v>
      </c>
      <c r="D25" s="2"/>
      <c r="E25" s="2"/>
    </row>
    <row r="26" spans="1:10" x14ac:dyDescent="0.25">
      <c r="A26" s="2"/>
      <c r="B26" s="2"/>
      <c r="C26" s="2"/>
      <c r="D26" s="2"/>
      <c r="E26" s="2"/>
    </row>
    <row r="27" spans="1:10" x14ac:dyDescent="0.25">
      <c r="A27" s="2" t="s">
        <v>23</v>
      </c>
      <c r="B27" s="2">
        <f>C25-B25</f>
        <v>71</v>
      </c>
      <c r="C27" s="2" t="s">
        <v>24</v>
      </c>
      <c r="D27" s="2"/>
      <c r="E27" s="2"/>
    </row>
    <row r="28" spans="1:10" x14ac:dyDescent="0.25">
      <c r="A28" s="2" t="s">
        <v>81</v>
      </c>
      <c r="B28" s="2">
        <f>B27</f>
        <v>71</v>
      </c>
      <c r="C28" s="2">
        <v>4.5</v>
      </c>
      <c r="D28" s="13">
        <f>B28*C28</f>
        <v>319.5</v>
      </c>
      <c r="E28" s="2"/>
    </row>
    <row r="29" spans="1:10" x14ac:dyDescent="0.25">
      <c r="A29" s="2" t="s">
        <v>34</v>
      </c>
      <c r="B29" s="13">
        <v>330</v>
      </c>
      <c r="C29" s="2"/>
      <c r="D29" s="2"/>
      <c r="E29" s="2"/>
    </row>
    <row r="30" spans="1:10" x14ac:dyDescent="0.25">
      <c r="A30" s="2" t="s">
        <v>69</v>
      </c>
      <c r="B30" s="13">
        <f>J20*9/100</f>
        <v>41.04</v>
      </c>
      <c r="C30" s="2"/>
      <c r="D30" s="2"/>
      <c r="E30" s="2"/>
    </row>
    <row r="31" spans="1:10" x14ac:dyDescent="0.25">
      <c r="A31" s="2" t="s">
        <v>62</v>
      </c>
      <c r="B31" s="13">
        <v>0</v>
      </c>
      <c r="C31" s="2"/>
      <c r="D31" s="2"/>
      <c r="E31" s="2"/>
    </row>
    <row r="32" spans="1:10" x14ac:dyDescent="0.25">
      <c r="A32" s="2" t="s">
        <v>70</v>
      </c>
      <c r="B32" s="13">
        <f>I20*0.11</f>
        <v>10.56</v>
      </c>
      <c r="C32" s="2"/>
      <c r="D32" s="2"/>
      <c r="E32" s="2"/>
    </row>
    <row r="33" spans="1:5" x14ac:dyDescent="0.25">
      <c r="A33" s="24" t="s">
        <v>38</v>
      </c>
      <c r="B33" s="13">
        <v>0</v>
      </c>
      <c r="C33" s="2"/>
      <c r="D33" s="2"/>
      <c r="E33" s="2"/>
    </row>
    <row r="34" spans="1:5" x14ac:dyDescent="0.25">
      <c r="A34" s="23" t="s">
        <v>51</v>
      </c>
      <c r="B34" s="13">
        <v>0</v>
      </c>
      <c r="C34" s="2"/>
      <c r="D34" s="2"/>
      <c r="E34" s="2"/>
    </row>
    <row r="35" spans="1:5" ht="15.75" x14ac:dyDescent="0.25">
      <c r="A35" s="3" t="s">
        <v>68</v>
      </c>
      <c r="B35" s="14">
        <f>B29+B30+B31+B32+B33+B34-D28</f>
        <v>62.100000000000023</v>
      </c>
      <c r="C35" s="2"/>
      <c r="D35" s="2"/>
      <c r="E35" s="2"/>
    </row>
    <row r="36" spans="1:5" x14ac:dyDescent="0.25">
      <c r="A36" s="2"/>
      <c r="B36" s="13"/>
      <c r="C36" s="2"/>
      <c r="D36" s="2"/>
      <c r="E36" s="2"/>
    </row>
    <row r="37" spans="1:5" ht="18.75" x14ac:dyDescent="0.3">
      <c r="A37" s="36" t="s">
        <v>26</v>
      </c>
      <c r="B37" s="37"/>
    </row>
    <row r="38" spans="1:5" x14ac:dyDescent="0.25">
      <c r="A38" s="15" t="s">
        <v>47</v>
      </c>
    </row>
    <row r="39" spans="1:5" x14ac:dyDescent="0.25">
      <c r="A39" s="16" t="s">
        <v>27</v>
      </c>
      <c r="B39">
        <f>B25</f>
        <v>96</v>
      </c>
      <c r="C39" t="s">
        <v>24</v>
      </c>
    </row>
    <row r="40" spans="1:5" x14ac:dyDescent="0.25">
      <c r="A40" s="16" t="s">
        <v>28</v>
      </c>
      <c r="B40">
        <f>C25</f>
        <v>167</v>
      </c>
      <c r="C40" t="s">
        <v>24</v>
      </c>
    </row>
    <row r="41" spans="1:5" x14ac:dyDescent="0.25">
      <c r="A41" s="17" t="s">
        <v>23</v>
      </c>
      <c r="B41">
        <f>B27</f>
        <v>71</v>
      </c>
      <c r="C41" t="s">
        <v>24</v>
      </c>
    </row>
    <row r="42" spans="1:5" x14ac:dyDescent="0.25">
      <c r="A42" s="16" t="s">
        <v>78</v>
      </c>
    </row>
    <row r="43" spans="1:5" ht="15.75" x14ac:dyDescent="0.25">
      <c r="A43" s="18" t="s">
        <v>67</v>
      </c>
      <c r="B43" s="19">
        <f>B35</f>
        <v>62.100000000000023</v>
      </c>
      <c r="C43" s="30"/>
      <c r="D43" s="30"/>
      <c r="E43" s="30"/>
    </row>
    <row r="44" spans="1:5" x14ac:dyDescent="0.25">
      <c r="A44" s="18" t="s">
        <v>46</v>
      </c>
      <c r="B44" s="1"/>
      <c r="C44" s="30"/>
      <c r="D44" s="30"/>
      <c r="E44" s="30"/>
    </row>
    <row r="45" spans="1:5" x14ac:dyDescent="0.25">
      <c r="A45" s="18" t="s">
        <v>54</v>
      </c>
    </row>
    <row r="46" spans="1:5" x14ac:dyDescent="0.25">
      <c r="A46" s="1" t="s">
        <v>58</v>
      </c>
      <c r="C46" s="30" t="s">
        <v>30</v>
      </c>
      <c r="D46" s="30"/>
      <c r="E46" s="30"/>
    </row>
    <row r="47" spans="1:5" x14ac:dyDescent="0.25">
      <c r="C47" s="30" t="s">
        <v>31</v>
      </c>
      <c r="D47" s="30"/>
      <c r="E47" s="30"/>
    </row>
  </sheetData>
  <mergeCells count="12">
    <mergeCell ref="A37:B37"/>
    <mergeCell ref="C43:E43"/>
    <mergeCell ref="C44:E44"/>
    <mergeCell ref="C46:E46"/>
    <mergeCell ref="C47:E47"/>
    <mergeCell ref="A15:E15"/>
    <mergeCell ref="D19:E19"/>
    <mergeCell ref="A1:E3"/>
    <mergeCell ref="A4:E4"/>
    <mergeCell ref="A9:E9"/>
    <mergeCell ref="C13:D13"/>
    <mergeCell ref="B14: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OCT-23</vt:lpstr>
      <vt:lpstr>NOV-23</vt:lpstr>
      <vt:lpstr>DEC-23</vt:lpstr>
      <vt:lpstr>JAN-24</vt:lpstr>
      <vt:lpstr>FEB-24</vt:lpstr>
      <vt:lpstr>MARCH-24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2024-04-10T06:10:00Z</dcterms:modified>
</cp:coreProperties>
</file>