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225" windowWidth="14805" windowHeight="7890"/>
  </bookViews>
  <sheets>
    <sheet name="Estimate" sheetId="64" r:id="rId1"/>
    <sheet name="Bill of materials" sheetId="66" r:id="rId2"/>
    <sheet name="KODLIPET" sheetId="68" r:id="rId3"/>
    <sheet name="BESUR" sheetId="70" r:id="rId4"/>
    <sheet name="bydagotta" sheetId="71" r:id="rId5"/>
  </sheets>
  <definedNames>
    <definedName name="_xlnm.Print_Area" localSheetId="3">BESUR!$A$1:$Q$55</definedName>
    <definedName name="_xlnm.Print_Area" localSheetId="1">'Bill of materials'!$A$1:$G$51</definedName>
    <definedName name="_xlnm.Print_Area" localSheetId="4">bydagotta!$A$1:$N$55</definedName>
    <definedName name="_xlnm.Print_Area" localSheetId="0">Estimate!$A$1:$H$70</definedName>
    <definedName name="_xlnm.Print_Area" localSheetId="2">KODLIPET!$A$1:$K$55</definedName>
  </definedNames>
  <calcPr calcId="124519"/>
</workbook>
</file>

<file path=xl/calcChain.xml><?xml version="1.0" encoding="utf-8"?>
<calcChain xmlns="http://schemas.openxmlformats.org/spreadsheetml/2006/main">
  <c r="F28" i="66"/>
  <c r="F29"/>
  <c r="F30"/>
  <c r="F31"/>
  <c r="F32"/>
  <c r="F27"/>
  <c r="F7"/>
  <c r="F8"/>
  <c r="F9"/>
  <c r="F10"/>
  <c r="F11"/>
  <c r="F12"/>
  <c r="F13"/>
  <c r="F14"/>
  <c r="F15"/>
  <c r="F16"/>
  <c r="F17"/>
  <c r="F18"/>
  <c r="F19"/>
  <c r="F20"/>
  <c r="F21"/>
  <c r="F22"/>
  <c r="F23"/>
  <c r="F24"/>
  <c r="F25"/>
  <c r="F6"/>
  <c r="N32" i="71"/>
  <c r="N33"/>
  <c r="N34"/>
  <c r="N35"/>
  <c r="N31"/>
  <c r="N11"/>
  <c r="N12"/>
  <c r="N13"/>
  <c r="N14"/>
  <c r="N15"/>
  <c r="N16"/>
  <c r="N17"/>
  <c r="N18"/>
  <c r="N19"/>
  <c r="N20"/>
  <c r="N21"/>
  <c r="N22"/>
  <c r="N23"/>
  <c r="N24"/>
  <c r="N25"/>
  <c r="N26"/>
  <c r="N27"/>
  <c r="N28"/>
  <c r="N10"/>
  <c r="K34" i="68"/>
  <c r="Q32" i="70"/>
  <c r="Q33"/>
  <c r="Q34"/>
  <c r="Q35"/>
  <c r="Q31"/>
  <c r="Q11"/>
  <c r="Q12"/>
  <c r="Q13"/>
  <c r="Q14"/>
  <c r="Q15"/>
  <c r="Q16"/>
  <c r="Q17"/>
  <c r="Q18"/>
  <c r="Q19"/>
  <c r="Q20"/>
  <c r="Q21"/>
  <c r="Q22"/>
  <c r="Q23"/>
  <c r="Q24"/>
  <c r="Q25"/>
  <c r="Q26"/>
  <c r="Q27"/>
  <c r="Q28"/>
  <c r="Q10"/>
  <c r="E26" i="71"/>
  <c r="F26"/>
  <c r="G26"/>
  <c r="H26"/>
  <c r="I26"/>
  <c r="J26"/>
  <c r="K26"/>
  <c r="L26"/>
  <c r="M26"/>
  <c r="F25"/>
  <c r="G25"/>
  <c r="H25"/>
  <c r="I25"/>
  <c r="J25"/>
  <c r="K25"/>
  <c r="L25"/>
  <c r="M25"/>
  <c r="F28"/>
  <c r="G28"/>
  <c r="H28"/>
  <c r="I28"/>
  <c r="J28"/>
  <c r="K28"/>
  <c r="L28"/>
  <c r="M28"/>
  <c r="N25" i="70"/>
  <c r="O25"/>
  <c r="P25"/>
  <c r="N28"/>
  <c r="O28"/>
  <c r="P28"/>
  <c r="L25"/>
  <c r="M25"/>
  <c r="L28"/>
  <c r="M28"/>
  <c r="E28"/>
  <c r="F28"/>
  <c r="G28"/>
  <c r="H28"/>
  <c r="I28"/>
  <c r="J28"/>
  <c r="K28"/>
  <c r="E25"/>
  <c r="F25"/>
  <c r="G25"/>
  <c r="H25"/>
  <c r="I25"/>
  <c r="J25"/>
  <c r="K25"/>
  <c r="D25"/>
  <c r="D26"/>
  <c r="E26"/>
  <c r="D28"/>
  <c r="E28" i="71" l="1"/>
  <c r="E25"/>
  <c r="D28"/>
  <c r="D26"/>
  <c r="D25"/>
  <c r="E32" i="66"/>
  <c r="E31"/>
  <c r="E30"/>
  <c r="E29"/>
  <c r="E28"/>
  <c r="E27"/>
  <c r="Q29" i="70"/>
  <c r="E25" i="66" s="1"/>
  <c r="E23"/>
  <c r="E20"/>
  <c r="E19"/>
  <c r="E18"/>
  <c r="E17"/>
  <c r="E15"/>
  <c r="E14"/>
  <c r="E13"/>
  <c r="E12"/>
  <c r="E11"/>
  <c r="E10"/>
  <c r="E9"/>
  <c r="E8"/>
  <c r="E7"/>
  <c r="E6"/>
  <c r="D32"/>
  <c r="K32" i="68"/>
  <c r="D28" i="66" s="1"/>
  <c r="K33" i="68"/>
  <c r="D29" i="66" s="1"/>
  <c r="D30"/>
  <c r="K35" i="68"/>
  <c r="D31" i="66" s="1"/>
  <c r="K31" i="68"/>
  <c r="D27" i="66" s="1"/>
  <c r="K11" i="68"/>
  <c r="D7" i="66" s="1"/>
  <c r="K12" i="68"/>
  <c r="D8" i="66" s="1"/>
  <c r="K13" i="68"/>
  <c r="D9" i="66" s="1"/>
  <c r="K14" i="68"/>
  <c r="D10" i="66" s="1"/>
  <c r="K15" i="68"/>
  <c r="D11" i="66" s="1"/>
  <c r="K16" i="68"/>
  <c r="D12" i="66" s="1"/>
  <c r="K17" i="68"/>
  <c r="D13" i="66" s="1"/>
  <c r="K18" i="68"/>
  <c r="D14" i="66" s="1"/>
  <c r="K19" i="68"/>
  <c r="D15" i="66" s="1"/>
  <c r="K21" i="68"/>
  <c r="D17" i="66" s="1"/>
  <c r="K22" i="68"/>
  <c r="D18" i="66" s="1"/>
  <c r="K23" i="68"/>
  <c r="D19" i="66" s="1"/>
  <c r="K24" i="68"/>
  <c r="D20" i="66" s="1"/>
  <c r="K27" i="68"/>
  <c r="D23" i="66" s="1"/>
  <c r="K29" i="68"/>
  <c r="D25" i="66" s="1"/>
  <c r="K10" i="68"/>
  <c r="D6" i="66" s="1"/>
  <c r="F20" i="68"/>
  <c r="G20"/>
  <c r="H20"/>
  <c r="I20"/>
  <c r="J20"/>
  <c r="F25"/>
  <c r="G25"/>
  <c r="H25"/>
  <c r="I25"/>
  <c r="J25"/>
  <c r="F26"/>
  <c r="G26"/>
  <c r="H26"/>
  <c r="I26"/>
  <c r="J26"/>
  <c r="F28"/>
  <c r="G28"/>
  <c r="H28"/>
  <c r="I28"/>
  <c r="J28"/>
  <c r="E28"/>
  <c r="E26"/>
  <c r="E25"/>
  <c r="E20"/>
  <c r="D20"/>
  <c r="D28"/>
  <c r="D26"/>
  <c r="D25"/>
  <c r="G13" i="66" l="1"/>
  <c r="D15" i="64" s="1"/>
  <c r="H15" s="1"/>
  <c r="G20" i="66"/>
  <c r="D22" i="64" s="1"/>
  <c r="F22" s="1"/>
  <c r="K25" i="68"/>
  <c r="D21" i="66" s="1"/>
  <c r="E21"/>
  <c r="G8"/>
  <c r="D10" i="64" s="1"/>
  <c r="G11" i="66"/>
  <c r="D13" i="64" s="1"/>
  <c r="G7" i="66"/>
  <c r="D9" i="64" s="1"/>
  <c r="K28" i="68"/>
  <c r="D24" i="66" s="1"/>
  <c r="K26" i="68"/>
  <c r="D22" i="66" s="1"/>
  <c r="G6"/>
  <c r="D8" i="64" s="1"/>
  <c r="G10" i="66"/>
  <c r="D12" i="64" s="1"/>
  <c r="G31" i="66"/>
  <c r="D34" i="64" s="1"/>
  <c r="G27" i="66"/>
  <c r="D30" i="64" s="1"/>
  <c r="H30" s="1"/>
  <c r="G28" i="66"/>
  <c r="D31" i="64" s="1"/>
  <c r="F31" s="1"/>
  <c r="G32" i="66"/>
  <c r="G15"/>
  <c r="D17" i="64" s="1"/>
  <c r="F17" s="1"/>
  <c r="G18" i="66"/>
  <c r="D20" i="64" s="1"/>
  <c r="F20" s="1"/>
  <c r="G14" i="66"/>
  <c r="D16" i="64" s="1"/>
  <c r="F16" s="1"/>
  <c r="G25" i="66"/>
  <c r="D27" i="64" s="1"/>
  <c r="H22"/>
  <c r="F15"/>
  <c r="G12" i="66"/>
  <c r="D14" i="64" s="1"/>
  <c r="H14" s="1"/>
  <c r="G19" i="66"/>
  <c r="D21" i="64" s="1"/>
  <c r="F21" s="1"/>
  <c r="G29" i="66"/>
  <c r="D32" i="64" s="1"/>
  <c r="H32" s="1"/>
  <c r="G30" i="66"/>
  <c r="D33" i="64" s="1"/>
  <c r="G9" i="66"/>
  <c r="G23"/>
  <c r="D25" i="64" s="1"/>
  <c r="F25" s="1"/>
  <c r="G17" i="66"/>
  <c r="D19" i="64" s="1"/>
  <c r="H19" s="1"/>
  <c r="E16" i="66"/>
  <c r="E22"/>
  <c r="E24"/>
  <c r="K20" i="68"/>
  <c r="D16" i="66" s="1"/>
  <c r="G16" l="1"/>
  <c r="D18" i="64" s="1"/>
  <c r="H18" s="1"/>
  <c r="G24" i="66"/>
  <c r="D26" i="64" s="1"/>
  <c r="H26" s="1"/>
  <c r="G22" i="66"/>
  <c r="D24" i="64" s="1"/>
  <c r="H24" s="1"/>
  <c r="F12"/>
  <c r="H12"/>
  <c r="H8"/>
  <c r="F8"/>
  <c r="F9"/>
  <c r="H9"/>
  <c r="F10"/>
  <c r="H10"/>
  <c r="H34"/>
  <c r="F34"/>
  <c r="H13"/>
  <c r="F13"/>
  <c r="H17"/>
  <c r="G21" i="66"/>
  <c r="D23" i="64" s="1"/>
  <c r="F30"/>
  <c r="H31"/>
  <c r="F14"/>
  <c r="H21"/>
  <c r="H16"/>
  <c r="H20"/>
  <c r="F32"/>
  <c r="F33"/>
  <c r="H33"/>
  <c r="D11"/>
  <c r="H25"/>
  <c r="F19"/>
  <c r="F24" l="1"/>
  <c r="F26"/>
  <c r="F18"/>
  <c r="H23"/>
  <c r="F23"/>
  <c r="H36"/>
  <c r="F36"/>
  <c r="F11"/>
  <c r="H11"/>
  <c r="H28" l="1"/>
  <c r="G38" s="1"/>
  <c r="G42" s="1"/>
  <c r="F28"/>
  <c r="G37" s="1"/>
  <c r="G47" s="1"/>
  <c r="G43" l="1"/>
  <c r="G40"/>
  <c r="G41"/>
  <c r="G46"/>
  <c r="G44"/>
  <c r="G45"/>
  <c r="G48" l="1"/>
</calcChain>
</file>

<file path=xl/sharedStrings.xml><?xml version="1.0" encoding="utf-8"?>
<sst xmlns="http://schemas.openxmlformats.org/spreadsheetml/2006/main" count="462" uniqueCount="149">
  <si>
    <t>CHAMUNDESHWARI ELECTRICITY SUPPLY CORPORATION LTD</t>
  </si>
  <si>
    <t>Sl.
No</t>
  </si>
  <si>
    <t>Particulars</t>
  </si>
  <si>
    <t>Unit</t>
  </si>
  <si>
    <t>Set</t>
  </si>
  <si>
    <t>1.1 kv pin insulator</t>
  </si>
  <si>
    <t>No 8 kv strain insulator</t>
  </si>
  <si>
    <t>Transportaion Charges @ 2% on Total Material Cost</t>
  </si>
  <si>
    <t>Contingencies @ 2% on Total Material &amp; Labour Cost</t>
  </si>
  <si>
    <t>Loading &amp; Unloading of 8mtr pole long</t>
  </si>
  <si>
    <t>Insurance charges at 1% on Material cost against theft and accidents</t>
  </si>
  <si>
    <t>Watch and wards cost at 1% on Material cost</t>
  </si>
  <si>
    <t>Realeasing &amp; restringing of Weasel conductor</t>
  </si>
  <si>
    <t>GI wire</t>
  </si>
  <si>
    <t>Kgs</t>
  </si>
  <si>
    <t>Mtrs</t>
  </si>
  <si>
    <t>Loading &amp; Unloading of 9mtr pole long</t>
  </si>
  <si>
    <t>Rabbit conductor</t>
  </si>
  <si>
    <t xml:space="preserve"> Date: </t>
  </si>
  <si>
    <t>PART A: Line Extension</t>
  </si>
  <si>
    <t>Sub Total (A)</t>
  </si>
  <si>
    <t>Sub Total (B)</t>
  </si>
  <si>
    <t>Total Material Cost (A+B)</t>
  </si>
  <si>
    <t>Total Labour Cost (A+B)</t>
  </si>
  <si>
    <t xml:space="preserve">Locality allowance 40% on labour charge </t>
  </si>
  <si>
    <t>11kV Horizontal X arm with clamp</t>
  </si>
  <si>
    <t>Nos</t>
  </si>
  <si>
    <t>11 kV Pin insulators Polyremic</t>
  </si>
  <si>
    <t>Guy set with complete fot LT Line</t>
  </si>
  <si>
    <t>2 pin X arms</t>
  </si>
  <si>
    <t>LTST support</t>
  </si>
  <si>
    <t>kms</t>
  </si>
  <si>
    <t>PART B: Metering and Protection</t>
  </si>
  <si>
    <t>Sheet Metal/Deep Drawn Street Lighting Metering Box with Automatic Timer Control Swith, Contactors for existing RR nos. without meter</t>
  </si>
  <si>
    <t xml:space="preserve">Escom Estblishment Charge 20% on labour charge </t>
  </si>
  <si>
    <t xml:space="preserve">SGST @ 9% on Locality allowance &amp; labour charge </t>
  </si>
  <si>
    <t xml:space="preserve">CGST @ 9%on Locality allowance &amp; labour charge </t>
  </si>
  <si>
    <t>Contribution towards PF @13.61 &amp; ESI @ 4.75% on labour charges</t>
  </si>
  <si>
    <t>a</t>
  </si>
  <si>
    <t>b</t>
  </si>
  <si>
    <t>c</t>
  </si>
  <si>
    <t>d</t>
  </si>
  <si>
    <t>e</t>
  </si>
  <si>
    <t>f</t>
  </si>
  <si>
    <t>g</t>
  </si>
  <si>
    <t>h</t>
  </si>
  <si>
    <t>i</t>
  </si>
  <si>
    <t>j</t>
  </si>
  <si>
    <t>k</t>
  </si>
  <si>
    <t>4 pin X arms</t>
  </si>
  <si>
    <t>Kms</t>
  </si>
  <si>
    <t>Quantity</t>
  </si>
  <si>
    <t>Miscellaneous Materials</t>
  </si>
  <si>
    <t>PVC pipe 40mm Dia</t>
  </si>
  <si>
    <t>Total</t>
  </si>
  <si>
    <t>Rate</t>
  </si>
  <si>
    <t>Amount</t>
  </si>
  <si>
    <t>Material charges</t>
  </si>
  <si>
    <t>Labour charges</t>
  </si>
  <si>
    <t>Qty</t>
  </si>
  <si>
    <t>9 Mtr RCC Pole long,145kg</t>
  </si>
  <si>
    <t>9 Mtr PSC Pole long,200kg</t>
  </si>
  <si>
    <t>8 Mtr RCC Pole long,115kg</t>
  </si>
  <si>
    <t>8 Mtr PSC Pole long,200kg</t>
  </si>
  <si>
    <t>Guy Concreting Material with labour</t>
  </si>
  <si>
    <t>Sheet Metal/Deep Drawn Street Lighting Metering Box with Automatic Timer Control Swith, Contactors with Single Phase 5-30 Amps meter  &amp; 50/5A CT including wiring</t>
  </si>
  <si>
    <t>Report:</t>
  </si>
  <si>
    <r>
      <rPr>
        <b/>
        <sz val="13"/>
        <color theme="1"/>
        <rFont val="Book Antiqua"/>
        <family val="1"/>
      </rPr>
      <t>Cetificate</t>
    </r>
    <r>
      <rPr>
        <sz val="13"/>
        <color theme="1"/>
        <rFont val="Book Antiqua"/>
        <family val="1"/>
      </rPr>
      <t xml:space="preserve">: Certified that I have personaly visited the spot and prepared the estimate as per current </t>
    </r>
    <r>
      <rPr>
        <b/>
        <sz val="13"/>
        <color theme="1"/>
        <rFont val="Book Antiqua"/>
        <family val="1"/>
      </rPr>
      <t>SR 2021-22</t>
    </r>
    <r>
      <rPr>
        <sz val="13"/>
        <color theme="1"/>
        <rFont val="Book Antiqua"/>
        <family val="1"/>
      </rPr>
      <t xml:space="preserve">  in the most economical and safety way  to execute the works.</t>
    </r>
  </si>
  <si>
    <r>
      <t xml:space="preserve">2)  </t>
    </r>
    <r>
      <rPr>
        <b/>
        <sz val="13"/>
        <color theme="1"/>
        <rFont val="Book Antiqua"/>
        <family val="1"/>
      </rPr>
      <t xml:space="preserve">Estimate PART 1: Line Extension- </t>
    </r>
    <r>
      <rPr>
        <sz val="13"/>
        <color theme="1"/>
        <rFont val="Book Antiqua"/>
        <family val="1"/>
      </rPr>
      <t>All line required materials provision for conversion of existing 2 wire to 3 wire and 4 wire to 5 wire are made as per site requirements.</t>
    </r>
  </si>
  <si>
    <t>Spril Earth Electrode</t>
  </si>
  <si>
    <t>PVC insulated 2.5 sqmm single core multi stranded wire.</t>
  </si>
  <si>
    <t>PVC insulated 16sqmm single core multi stranded wire.</t>
  </si>
  <si>
    <t>Spiral Earth Electrode</t>
  </si>
  <si>
    <t>BILLS OF MATERIALS FOR  BAGURU GRAMA PANCHAYAT</t>
  </si>
  <si>
    <t>25KVA</t>
  </si>
  <si>
    <t>63KVA</t>
  </si>
  <si>
    <t>100KVA</t>
  </si>
  <si>
    <t>Junior Engineer (Ele),</t>
  </si>
  <si>
    <t xml:space="preserve">                                                                                                               Total     RS</t>
  </si>
  <si>
    <t>Location</t>
  </si>
  <si>
    <t>New</t>
  </si>
  <si>
    <t>RR No</t>
  </si>
  <si>
    <t>NEW</t>
  </si>
  <si>
    <t>BESUR</t>
  </si>
  <si>
    <t>NILUVAGILU</t>
  </si>
  <si>
    <t>5342EW</t>
  </si>
  <si>
    <t>5342ER</t>
  </si>
  <si>
    <t>Shantpur convent</t>
  </si>
  <si>
    <t>Shantpur Abbas</t>
  </si>
  <si>
    <t>hennegadde vg</t>
  </si>
  <si>
    <t>devappa TC  hampapur</t>
  </si>
  <si>
    <t>Kalkore sowbagy</t>
  </si>
  <si>
    <t>kalkore vg</t>
  </si>
  <si>
    <t>kodlipet near Masidi</t>
  </si>
  <si>
    <t>new</t>
  </si>
  <si>
    <t>Asst.Exe.Engineer (Ele),
CESC, O&amp;M Sub-Division,
Somuwarpet</t>
  </si>
  <si>
    <t>Exe.Engineer (Ele),
CESC, O&amp;M Division,
Madikeri</t>
  </si>
  <si>
    <t>Junior Engineer (Ele),
CESC, O&amp;M Sub-Division,
Kodlipet</t>
  </si>
  <si>
    <t>Area/DTC wise stritlight inventry</t>
  </si>
  <si>
    <t>BESUR GRAMA PANCHAYAT</t>
  </si>
  <si>
    <t>BILLS OF MATERIALS FOR  BESUR GRAMA PANCHAYAT</t>
  </si>
  <si>
    <t>KODLIPET GRAMA PANCHAYAT</t>
  </si>
  <si>
    <t>DTC CODE</t>
  </si>
  <si>
    <t>CAPACITY</t>
  </si>
  <si>
    <t>RR NO/ NEW</t>
  </si>
  <si>
    <t>5342CR</t>
  </si>
  <si>
    <t>5342AL</t>
  </si>
  <si>
    <t>5342AS</t>
  </si>
  <si>
    <t>5342AZ</t>
  </si>
  <si>
    <t>5342DT</t>
  </si>
  <si>
    <t>5342BB</t>
  </si>
  <si>
    <t>5342CV</t>
  </si>
  <si>
    <t>5342AD</t>
  </si>
  <si>
    <t>AGLI</t>
  </si>
  <si>
    <t>KUDLUR</t>
  </si>
  <si>
    <t>KUDLUR W/S</t>
  </si>
  <si>
    <t>BITTAGANAHALI</t>
  </si>
  <si>
    <t>KATTEPUR</t>
  </si>
  <si>
    <t>BESUR W/S</t>
  </si>
  <si>
    <t>DODDABANDARA</t>
  </si>
  <si>
    <t>NEERGUNDA</t>
  </si>
  <si>
    <t xml:space="preserve">MANUGANAHALLI </t>
  </si>
  <si>
    <t>AGRAHARA</t>
  </si>
  <si>
    <t>CHIKKAKUNDA</t>
  </si>
  <si>
    <t>Kodlipet</t>
  </si>
  <si>
    <t>Kodlipet panchayath</t>
  </si>
  <si>
    <t>Besur  panchayath</t>
  </si>
  <si>
    <t>Bydagotta panchayath</t>
  </si>
  <si>
    <t xml:space="preserve">   Asst.Exe.Engineer (Ele),
CESC, O&amp;M Sub-Division,
         Souwarpet</t>
  </si>
  <si>
    <t>BILLS OF MATERIALS FOR  KODLIPET SECTION</t>
  </si>
  <si>
    <t>5342EA</t>
  </si>
  <si>
    <t>5342DF</t>
  </si>
  <si>
    <t>5342BI</t>
  </si>
  <si>
    <t>BYDAGOTTA</t>
  </si>
  <si>
    <t>KANARALLI</t>
  </si>
  <si>
    <t>KYTHE</t>
  </si>
  <si>
    <t>URGUTTI</t>
  </si>
  <si>
    <t>BEMBALORE</t>
  </si>
  <si>
    <t>TALAGUR</t>
  </si>
  <si>
    <t>HULLKODU</t>
  </si>
  <si>
    <t>AVAREDALU</t>
  </si>
  <si>
    <t>AREHALLI</t>
  </si>
  <si>
    <t>SIVARALLI</t>
  </si>
  <si>
    <t>CESC, O&amp;M Section</t>
  </si>
  <si>
    <t>Junior Engineer (Ele),
CESC, O&amp;M section
Kodlipet</t>
  </si>
  <si>
    <t>Estimate for providing control wire and timer switches for street light installations  in various villages of Kodlipet, Bydagotta &amp; Besur GP, in Kodlipet section,  Somuwarpet  sub-division  Madikeri Division.</t>
  </si>
  <si>
    <t>Estimate No: PMKPT</t>
  </si>
  <si>
    <r>
      <t xml:space="preserve">1)  This estimate amounting to </t>
    </r>
    <r>
      <rPr>
        <b/>
        <sz val="13"/>
        <color theme="1"/>
        <rFont val="Book Antiqua"/>
        <family val="1"/>
      </rPr>
      <t xml:space="preserve">Rs.28,57,730/- </t>
    </r>
    <r>
      <rPr>
        <sz val="13"/>
        <color theme="1"/>
        <rFont val="Book Antiqua"/>
        <family val="1"/>
      </rPr>
      <t>is prepared for conversion of existing 2 wire to  3 wire &amp;  4 wire to 5 wire and to provide  timer switches to all existing installations and timer switches along with meters  to the converted 3 wire and 5 wire system   in various villages of  Kodlipet, Bydagotta &amp; Besur GP, in Kodlipet section,  Somuwarpet  sub-division  Madikeri Division.. The required materials and labour charges are made as per current</t>
    </r>
    <r>
      <rPr>
        <b/>
        <sz val="13"/>
        <color theme="1"/>
        <rFont val="Book Antiqua"/>
        <family val="1"/>
      </rPr>
      <t xml:space="preserve"> SR 2021-22 </t>
    </r>
    <r>
      <rPr>
        <sz val="13"/>
        <color theme="1"/>
        <rFont val="Book Antiqua"/>
        <family val="1"/>
      </rPr>
      <t xml:space="preserve">and shown in this estimate.                                                                                                                                  </t>
    </r>
  </si>
  <si>
    <r>
      <rPr>
        <b/>
        <sz val="13"/>
        <color theme="1"/>
        <rFont val="Book Antiqua"/>
        <family val="1"/>
      </rPr>
      <t>3)  Estimate PART 2:</t>
    </r>
    <r>
      <rPr>
        <sz val="13"/>
        <color theme="1"/>
        <rFont val="Book Antiqua"/>
        <family val="1"/>
      </rPr>
      <t xml:space="preserve"> </t>
    </r>
    <r>
      <rPr>
        <b/>
        <sz val="13"/>
        <color theme="1"/>
        <rFont val="Book Antiqua"/>
        <family val="1"/>
      </rPr>
      <t>Metering and Protection-</t>
    </r>
    <r>
      <rPr>
        <sz val="13"/>
        <color theme="1"/>
        <rFont val="Book Antiqua"/>
        <family val="1"/>
      </rPr>
      <t xml:space="preserve"> Materials required for providing ON/OFF control with timer switches and all other accessories materials are made in this portion of estimate. Street light box with timer switches, without meter, meters is also made provision in this estimate to provide timer switches for existing 15 numbers street light installations in kodlipet section</t>
    </r>
  </si>
</sst>
</file>

<file path=xl/styles.xml><?xml version="1.0" encoding="utf-8"?>
<styleSheet xmlns="http://schemas.openxmlformats.org/spreadsheetml/2006/main">
  <fonts count="28">
    <font>
      <sz val="11"/>
      <color theme="1"/>
      <name val="Calibri"/>
      <family val="2"/>
      <scheme val="minor"/>
    </font>
    <font>
      <sz val="18"/>
      <color indexed="8"/>
      <name val="Times New Roman"/>
      <family val="1"/>
    </font>
    <font>
      <sz val="12"/>
      <color indexed="8"/>
      <name val="Times New Roman"/>
      <family val="1"/>
    </font>
    <font>
      <sz val="9"/>
      <color indexed="8"/>
      <name val="Times New Roman"/>
      <family val="1"/>
    </font>
    <font>
      <b/>
      <sz val="18"/>
      <color indexed="8"/>
      <name val="Times New Roman"/>
      <family val="1"/>
    </font>
    <font>
      <sz val="11"/>
      <color theme="1"/>
      <name val="Times New Roman"/>
      <family val="1"/>
    </font>
    <font>
      <b/>
      <u/>
      <sz val="14"/>
      <color indexed="8"/>
      <name val="Book Antiqua"/>
      <family val="1"/>
    </font>
    <font>
      <sz val="11"/>
      <name val="Book Antiqua"/>
      <family val="1"/>
    </font>
    <font>
      <sz val="12"/>
      <color indexed="8"/>
      <name val="Book Antiqua"/>
      <family val="1"/>
    </font>
    <font>
      <sz val="11"/>
      <color indexed="8"/>
      <name val="Book Antiqua"/>
      <family val="1"/>
    </font>
    <font>
      <sz val="11"/>
      <color theme="1"/>
      <name val="Book Antiqua"/>
      <family val="1"/>
    </font>
    <font>
      <b/>
      <sz val="12"/>
      <name val="Book Antiqua"/>
      <family val="1"/>
    </font>
    <font>
      <sz val="12"/>
      <name val="Book Antiqua"/>
      <family val="1"/>
    </font>
    <font>
      <sz val="10"/>
      <color rgb="FF000000"/>
      <name val="Times New Roman"/>
      <family val="1"/>
    </font>
    <font>
      <b/>
      <u/>
      <sz val="16"/>
      <color indexed="8"/>
      <name val="Book Antiqua"/>
      <family val="1"/>
    </font>
    <font>
      <b/>
      <sz val="14"/>
      <color indexed="8"/>
      <name val="Book Antiqua"/>
      <family val="1"/>
    </font>
    <font>
      <b/>
      <sz val="13"/>
      <color indexed="8"/>
      <name val="Book Antiqua"/>
      <family val="1"/>
    </font>
    <font>
      <sz val="13"/>
      <name val="Book Antiqua"/>
      <family val="1"/>
    </font>
    <font>
      <sz val="13"/>
      <color theme="1"/>
      <name val="Book Antiqua"/>
      <family val="1"/>
    </font>
    <font>
      <sz val="13"/>
      <color indexed="8"/>
      <name val="Book Antiqua"/>
      <family val="1"/>
    </font>
    <font>
      <b/>
      <sz val="13"/>
      <name val="Book Antiqua"/>
      <family val="1"/>
    </font>
    <font>
      <sz val="13"/>
      <color indexed="8"/>
      <name val="Times New Roman"/>
      <family val="1"/>
    </font>
    <font>
      <b/>
      <sz val="13"/>
      <color theme="1"/>
      <name val="Book Antiqua"/>
      <family val="1"/>
    </font>
    <font>
      <sz val="13"/>
      <color theme="1"/>
      <name val="Times New Roman"/>
      <family val="1"/>
    </font>
    <font>
      <b/>
      <u/>
      <sz val="18"/>
      <color rgb="FFFF0000"/>
      <name val="Book Antiqua"/>
      <family val="1"/>
    </font>
    <font>
      <b/>
      <sz val="10"/>
      <color indexed="8"/>
      <name val="Book Antiqua"/>
      <family val="1"/>
    </font>
    <font>
      <b/>
      <u/>
      <sz val="11"/>
      <color indexed="8"/>
      <name val="Book Antiqua"/>
      <family val="1"/>
    </font>
    <font>
      <b/>
      <sz val="12"/>
      <color indexed="8"/>
      <name val="Times New Roman"/>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3" fillId="0" borderId="0"/>
  </cellStyleXfs>
  <cellXfs count="104">
    <xf numFmtId="0" fontId="0" fillId="0" borderId="0" xfId="0"/>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4" fillId="2" borderId="0" xfId="0" applyFont="1" applyFill="1" applyAlignment="1">
      <alignment horizontal="center" vertical="center" wrapText="1"/>
    </xf>
    <xf numFmtId="0" fontId="5" fillId="0" borderId="0" xfId="0" applyFont="1"/>
    <xf numFmtId="0" fontId="7" fillId="0" borderId="1" xfId="0" quotePrefix="1"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xf numFmtId="0" fontId="10" fillId="0" borderId="0" xfId="0" applyFont="1" applyAlignment="1">
      <alignment vertical="top" wrapText="1"/>
    </xf>
    <xf numFmtId="0" fontId="12" fillId="0" borderId="0" xfId="0" applyFont="1" applyBorder="1" applyAlignment="1">
      <alignment vertical="center" wrapText="1"/>
    </xf>
    <xf numFmtId="2" fontId="9" fillId="0" borderId="1" xfId="0" applyNumberFormat="1" applyFont="1" applyBorder="1" applyAlignment="1">
      <alignment horizontal="center" vertical="center" wrapText="1"/>
    </xf>
    <xf numFmtId="1" fontId="9" fillId="0" borderId="1" xfId="0" quotePrefix="1" applyNumberFormat="1" applyFont="1" applyBorder="1" applyAlignment="1">
      <alignment horizontal="center" vertical="center" wrapText="1"/>
    </xf>
    <xf numFmtId="0" fontId="10" fillId="0" borderId="0" xfId="0" applyFont="1" applyAlignment="1">
      <alignment vertical="center" wrapText="1"/>
    </xf>
    <xf numFmtId="0" fontId="6" fillId="0" borderId="0" xfId="0" applyFont="1" applyAlignment="1">
      <alignment horizontal="center" vertical="center" wrapText="1"/>
    </xf>
    <xf numFmtId="0" fontId="10" fillId="0" borderId="0" xfId="0" applyFont="1" applyAlignment="1">
      <alignment horizontal="left"/>
    </xf>
    <xf numFmtId="0" fontId="16" fillId="2" borderId="1" xfId="0" applyFont="1" applyFill="1" applyBorder="1" applyAlignment="1">
      <alignment horizontal="center" vertical="center"/>
    </xf>
    <xf numFmtId="0" fontId="17" fillId="0" borderId="1" xfId="0" quotePrefix="1" applyFon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2" fontId="19" fillId="0" borderId="1" xfId="0" quotePrefix="1" applyNumberFormat="1" applyFont="1" applyBorder="1" applyAlignment="1">
      <alignment horizontal="center" vertical="center" wrapText="1"/>
    </xf>
    <xf numFmtId="0" fontId="19" fillId="2" borderId="1" xfId="0" applyFont="1" applyFill="1" applyBorder="1" applyAlignment="1">
      <alignment horizontal="center" vertical="center" wrapText="1"/>
    </xf>
    <xf numFmtId="2" fontId="19"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1" fontId="19" fillId="0" borderId="1" xfId="0" quotePrefix="1" applyNumberFormat="1" applyFont="1" applyBorder="1" applyAlignment="1">
      <alignment horizontal="center" vertical="center" wrapText="1"/>
    </xf>
    <xf numFmtId="0" fontId="20"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18" fillId="0" borderId="0" xfId="0" applyFont="1" applyAlignment="1">
      <alignment horizontal="left" vertical="center" wrapText="1"/>
    </xf>
    <xf numFmtId="0" fontId="19"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2" fontId="19" fillId="0" borderId="0" xfId="0" applyNumberFormat="1" applyFont="1" applyBorder="1" applyAlignment="1">
      <alignment horizontal="center" vertical="center" wrapText="1"/>
    </xf>
    <xf numFmtId="0" fontId="18" fillId="0" borderId="0" xfId="0" applyFont="1"/>
    <xf numFmtId="0" fontId="17" fillId="0" borderId="0" xfId="0" applyFont="1" applyBorder="1" applyAlignment="1">
      <alignment vertical="center" wrapText="1"/>
    </xf>
    <xf numFmtId="0" fontId="18" fillId="0" borderId="0" xfId="0" applyFont="1" applyAlignment="1">
      <alignment vertical="top" wrapText="1"/>
    </xf>
    <xf numFmtId="0" fontId="23" fillId="0" borderId="0" xfId="0" applyFont="1"/>
    <xf numFmtId="0" fontId="17" fillId="0" borderId="7" xfId="0" quotePrefix="1" applyFont="1" applyBorder="1" applyAlignment="1">
      <alignment horizontal="center" vertical="center" wrapText="1"/>
    </xf>
    <xf numFmtId="0" fontId="16" fillId="2" borderId="1" xfId="0" applyFont="1" applyFill="1" applyBorder="1" applyAlignment="1">
      <alignment horizontal="center" vertical="center" wrapText="1"/>
    </xf>
    <xf numFmtId="0" fontId="11" fillId="0" borderId="0" xfId="0" applyFont="1" applyBorder="1" applyAlignment="1">
      <alignment horizontal="center" vertical="center" wrapText="1"/>
    </xf>
    <xf numFmtId="1" fontId="16" fillId="0" borderId="1" xfId="0" quotePrefix="1"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1" xfId="0" applyFont="1" applyFill="1" applyBorder="1" applyAlignment="1">
      <alignment horizontal="center" vertical="center" textRotation="90"/>
    </xf>
    <xf numFmtId="0" fontId="16" fillId="2"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Alignment="1">
      <alignment horizontal="center" vertical="center" wrapText="1"/>
    </xf>
    <xf numFmtId="0" fontId="20" fillId="0" borderId="0" xfId="0" applyFont="1" applyBorder="1" applyAlignment="1">
      <alignment horizontal="center" vertical="center" wrapText="1"/>
    </xf>
    <xf numFmtId="0" fontId="19" fillId="0" borderId="1" xfId="0" applyFont="1" applyBorder="1" applyAlignment="1">
      <alignment horizontal="left" vertical="center" wrapText="1"/>
    </xf>
    <xf numFmtId="0" fontId="17" fillId="0" borderId="1"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8" fillId="0" borderId="0" xfId="0" applyFont="1" applyAlignment="1">
      <alignment horizontal="left" vertical="center" wrapText="1"/>
    </xf>
    <xf numFmtId="0" fontId="22" fillId="0" borderId="0" xfId="0" applyFont="1" applyAlignment="1">
      <alignment horizontal="left"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4" fillId="0" borderId="0" xfId="0" applyFont="1" applyAlignment="1">
      <alignment horizontal="center" vertical="center" wrapText="1"/>
    </xf>
    <xf numFmtId="0" fontId="15" fillId="0" borderId="0" xfId="0" applyFont="1" applyAlignment="1">
      <alignment horizontal="left" vertical="center"/>
    </xf>
    <xf numFmtId="0" fontId="15" fillId="0" borderId="0" xfId="0" applyFont="1" applyAlignment="1">
      <alignment horizontal="center" vertical="center" wrapText="1"/>
    </xf>
    <xf numFmtId="0" fontId="16" fillId="0" borderId="1" xfId="0" applyFont="1" applyBorder="1" applyAlignment="1">
      <alignment horizontal="left" vertical="center" wrapText="1"/>
    </xf>
    <xf numFmtId="0" fontId="15" fillId="0" borderId="5" xfId="0" applyFont="1" applyBorder="1" applyAlignment="1">
      <alignment horizontal="left" vertical="center" wrapText="1"/>
    </xf>
    <xf numFmtId="0" fontId="16" fillId="2" borderId="1" xfId="0" applyFont="1" applyFill="1" applyBorder="1" applyAlignment="1">
      <alignment horizontal="center" vertical="center" wrapText="1"/>
    </xf>
    <xf numFmtId="0" fontId="20" fillId="0" borderId="2" xfId="0" quotePrefix="1" applyFont="1" applyBorder="1" applyAlignment="1">
      <alignment horizontal="left" vertical="center" wrapText="1"/>
    </xf>
    <xf numFmtId="0" fontId="20" fillId="0" borderId="3" xfId="0" quotePrefix="1" applyFont="1" applyBorder="1" applyAlignment="1">
      <alignment horizontal="left"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2" fontId="16" fillId="0" borderId="1" xfId="0" applyNumberFormat="1" applyFont="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2" fontId="19" fillId="0" borderId="1" xfId="0" applyNumberFormat="1" applyFont="1" applyBorder="1" applyAlignment="1">
      <alignment horizontal="center" vertical="center" wrapText="1"/>
    </xf>
    <xf numFmtId="2" fontId="19" fillId="0" borderId="7" xfId="0" applyNumberFormat="1" applyFont="1" applyBorder="1" applyAlignment="1">
      <alignment horizontal="center" vertical="center" wrapText="1"/>
    </xf>
    <xf numFmtId="2" fontId="16" fillId="0" borderId="2" xfId="0" applyNumberFormat="1" applyFont="1" applyBorder="1" applyAlignment="1">
      <alignment horizontal="right" vertical="center" wrapText="1"/>
    </xf>
    <xf numFmtId="2" fontId="16" fillId="0" borderId="4" xfId="0" applyNumberFormat="1" applyFont="1" applyBorder="1" applyAlignment="1">
      <alignment horizontal="right" vertical="center" wrapText="1"/>
    </xf>
    <xf numFmtId="0" fontId="11" fillId="0" borderId="0" xfId="0" applyFont="1" applyBorder="1" applyAlignment="1">
      <alignment horizontal="center" vertical="center" wrapText="1"/>
    </xf>
    <xf numFmtId="0" fontId="10" fillId="0" borderId="0" xfId="0" applyFont="1" applyAlignment="1">
      <alignment horizontal="left" vertical="center" wrapText="1"/>
    </xf>
    <xf numFmtId="0" fontId="11" fillId="0" borderId="0" xfId="0" applyFont="1" applyBorder="1" applyAlignment="1">
      <alignment horizontal="left" vertical="center" wrapText="1"/>
    </xf>
    <xf numFmtId="0" fontId="11" fillId="0" borderId="2" xfId="0" quotePrefix="1" applyFont="1" applyBorder="1" applyAlignment="1">
      <alignment horizontal="left" vertical="center" wrapText="1"/>
    </xf>
    <xf numFmtId="0" fontId="11" fillId="0" borderId="3" xfId="0" quotePrefix="1" applyFont="1" applyBorder="1" applyAlignment="1">
      <alignment horizontal="left" vertical="center" wrapText="1"/>
    </xf>
    <xf numFmtId="0" fontId="11" fillId="0" borderId="4" xfId="0" quotePrefix="1" applyFont="1" applyBorder="1" applyAlignment="1">
      <alignment horizontal="left" vertical="center" wrapTex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2" fillId="0" borderId="0" xfId="0" applyFont="1" applyBorder="1" applyAlignment="1">
      <alignment horizontal="center" vertical="center" wrapText="1"/>
    </xf>
    <xf numFmtId="0" fontId="26" fillId="0" borderId="0" xfId="0" applyFont="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4" fillId="0" borderId="0" xfId="0" applyFont="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8"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114300</xdr:colOff>
      <xdr:row>2</xdr:row>
      <xdr:rowOff>9525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8100"/>
          <a:ext cx="495300" cy="4953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38100</xdr:colOff>
      <xdr:row>1</xdr:row>
      <xdr:rowOff>200025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76200"/>
          <a:ext cx="289560" cy="4895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209550</xdr:colOff>
      <xdr:row>1</xdr:row>
      <xdr:rowOff>123825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457200" cy="4953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209550</xdr:colOff>
      <xdr:row>1</xdr:row>
      <xdr:rowOff>123825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457200" cy="4953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209550</xdr:colOff>
      <xdr:row>1</xdr:row>
      <xdr:rowOff>123825</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0"/>
          <a:ext cx="457200" cy="4953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69"/>
  <sheetViews>
    <sheetView tabSelected="1" view="pageBreakPreview" zoomScaleSheetLayoutView="100" workbookViewId="0">
      <selection sqref="A1:H1"/>
    </sheetView>
  </sheetViews>
  <sheetFormatPr defaultColWidth="9.140625" defaultRowHeight="15"/>
  <cols>
    <col min="1" max="1" width="5" style="6" customWidth="1"/>
    <col min="2" max="2" width="46.42578125" style="6" customWidth="1"/>
    <col min="3" max="3" width="9.140625" style="6"/>
    <col min="4" max="4" width="9.85546875" style="6" customWidth="1"/>
    <col min="5" max="5" width="10.85546875" style="6" bestFit="1" customWidth="1"/>
    <col min="6" max="6" width="12.85546875" style="6" bestFit="1" customWidth="1"/>
    <col min="7" max="7" width="13.42578125" style="6" customWidth="1"/>
    <col min="8" max="8" width="18.140625" style="6" customWidth="1"/>
    <col min="9" max="9" width="5.140625" style="6" customWidth="1"/>
    <col min="10" max="10" width="9.140625" style="6" customWidth="1"/>
    <col min="11" max="11" width="14.28515625" style="6" customWidth="1"/>
    <col min="12" max="16" width="9.140625" style="6" customWidth="1"/>
    <col min="17" max="16384" width="9.140625" style="6"/>
  </cols>
  <sheetData>
    <row r="1" spans="1:12" s="1" customFormat="1" ht="29.25" customHeight="1">
      <c r="A1" s="67" t="s">
        <v>0</v>
      </c>
      <c r="B1" s="67"/>
      <c r="C1" s="67"/>
      <c r="D1" s="67"/>
      <c r="E1" s="67"/>
      <c r="F1" s="67"/>
      <c r="G1" s="67"/>
      <c r="H1" s="67"/>
    </row>
    <row r="2" spans="1:12" s="1" customFormat="1" ht="12" customHeight="1">
      <c r="A2" s="17"/>
      <c r="B2" s="17"/>
      <c r="C2" s="17"/>
      <c r="D2" s="17"/>
      <c r="E2" s="17"/>
      <c r="F2" s="17"/>
      <c r="G2" s="17"/>
      <c r="H2" s="17"/>
    </row>
    <row r="3" spans="1:12" s="1" customFormat="1" ht="23.25">
      <c r="A3" s="68" t="s">
        <v>146</v>
      </c>
      <c r="B3" s="68"/>
      <c r="C3" s="68"/>
      <c r="D3" s="68"/>
      <c r="E3" s="68"/>
      <c r="F3" s="68"/>
      <c r="G3" s="68" t="s">
        <v>18</v>
      </c>
      <c r="H3" s="68"/>
    </row>
    <row r="4" spans="1:12" s="1" customFormat="1" ht="47.25" customHeight="1">
      <c r="A4" s="69" t="s">
        <v>145</v>
      </c>
      <c r="B4" s="69"/>
      <c r="C4" s="69"/>
      <c r="D4" s="69"/>
      <c r="E4" s="69"/>
      <c r="F4" s="69"/>
      <c r="G4" s="69"/>
      <c r="H4" s="69"/>
    </row>
    <row r="5" spans="1:12" s="1" customFormat="1" ht="25.5" customHeight="1">
      <c r="A5" s="71" t="s">
        <v>19</v>
      </c>
      <c r="B5" s="71"/>
      <c r="C5" s="71"/>
      <c r="D5" s="71"/>
      <c r="E5" s="71"/>
      <c r="F5" s="71"/>
      <c r="G5" s="71"/>
      <c r="H5" s="71"/>
    </row>
    <row r="6" spans="1:12" s="1" customFormat="1" ht="36" customHeight="1">
      <c r="A6" s="72" t="s">
        <v>1</v>
      </c>
      <c r="B6" s="72" t="s">
        <v>2</v>
      </c>
      <c r="C6" s="72" t="s">
        <v>3</v>
      </c>
      <c r="D6" s="79" t="s">
        <v>59</v>
      </c>
      <c r="E6" s="72" t="s">
        <v>57</v>
      </c>
      <c r="F6" s="72"/>
      <c r="G6" s="72" t="s">
        <v>58</v>
      </c>
      <c r="H6" s="72"/>
    </row>
    <row r="7" spans="1:12" s="2" customFormat="1" ht="23.25" customHeight="1">
      <c r="A7" s="72"/>
      <c r="B7" s="72"/>
      <c r="C7" s="72"/>
      <c r="D7" s="80"/>
      <c r="E7" s="19" t="s">
        <v>55</v>
      </c>
      <c r="F7" s="19" t="s">
        <v>56</v>
      </c>
      <c r="G7" s="19" t="s">
        <v>55</v>
      </c>
      <c r="H7" s="19" t="s">
        <v>56</v>
      </c>
    </row>
    <row r="8" spans="1:12" s="1" customFormat="1" ht="22.5" customHeight="1">
      <c r="A8" s="20">
        <v>1</v>
      </c>
      <c r="B8" s="21" t="s">
        <v>60</v>
      </c>
      <c r="C8" s="22" t="s">
        <v>26</v>
      </c>
      <c r="D8" s="22">
        <f>'Bill of materials'!G6</f>
        <v>0</v>
      </c>
      <c r="E8" s="23">
        <v>7153</v>
      </c>
      <c r="F8" s="24">
        <f>D8*E8</f>
        <v>0</v>
      </c>
      <c r="G8" s="25">
        <v>1341</v>
      </c>
      <c r="H8" s="24">
        <f>D8*G8</f>
        <v>0</v>
      </c>
    </row>
    <row r="9" spans="1:12" s="1" customFormat="1" ht="22.5" customHeight="1">
      <c r="A9" s="20">
        <v>2</v>
      </c>
      <c r="B9" s="21" t="s">
        <v>61</v>
      </c>
      <c r="C9" s="22" t="s">
        <v>26</v>
      </c>
      <c r="D9" s="22">
        <f>'Bill of materials'!G7</f>
        <v>56</v>
      </c>
      <c r="E9" s="23">
        <v>4276</v>
      </c>
      <c r="F9" s="24">
        <f t="shared" ref="F9:F26" si="0">D9*E9</f>
        <v>239456</v>
      </c>
      <c r="G9" s="25">
        <v>1341</v>
      </c>
      <c r="H9" s="24">
        <f t="shared" ref="H9:H26" si="1">D9*G9</f>
        <v>75096</v>
      </c>
    </row>
    <row r="10" spans="1:12" s="1" customFormat="1" ht="22.5" customHeight="1">
      <c r="A10" s="20">
        <v>3</v>
      </c>
      <c r="B10" s="21" t="s">
        <v>62</v>
      </c>
      <c r="C10" s="22" t="s">
        <v>26</v>
      </c>
      <c r="D10" s="22">
        <f>'Bill of materials'!G8</f>
        <v>0</v>
      </c>
      <c r="E10" s="23">
        <v>5306</v>
      </c>
      <c r="F10" s="24">
        <f t="shared" si="0"/>
        <v>0</v>
      </c>
      <c r="G10" s="25">
        <v>1072</v>
      </c>
      <c r="H10" s="24">
        <f t="shared" si="1"/>
        <v>0</v>
      </c>
    </row>
    <row r="11" spans="1:12" s="1" customFormat="1" ht="22.5" customHeight="1">
      <c r="A11" s="20">
        <v>4</v>
      </c>
      <c r="B11" s="21" t="s">
        <v>63</v>
      </c>
      <c r="C11" s="22" t="s">
        <v>26</v>
      </c>
      <c r="D11" s="22">
        <f>'Bill of materials'!G9</f>
        <v>0</v>
      </c>
      <c r="E11" s="23">
        <v>3578</v>
      </c>
      <c r="F11" s="24">
        <f t="shared" si="0"/>
        <v>0</v>
      </c>
      <c r="G11" s="25">
        <v>1072</v>
      </c>
      <c r="H11" s="24">
        <f t="shared" si="1"/>
        <v>0</v>
      </c>
    </row>
    <row r="12" spans="1:12" s="1" customFormat="1" ht="22.5" customHeight="1">
      <c r="A12" s="20">
        <v>5</v>
      </c>
      <c r="B12" s="21" t="s">
        <v>25</v>
      </c>
      <c r="C12" s="22" t="s">
        <v>26</v>
      </c>
      <c r="D12" s="22">
        <f>'Bill of materials'!G10</f>
        <v>0</v>
      </c>
      <c r="E12" s="23">
        <v>870</v>
      </c>
      <c r="F12" s="24">
        <f t="shared" si="0"/>
        <v>0</v>
      </c>
      <c r="G12" s="25">
        <v>122</v>
      </c>
      <c r="H12" s="24">
        <f t="shared" si="1"/>
        <v>0</v>
      </c>
    </row>
    <row r="13" spans="1:12" s="1" customFormat="1" ht="22.5" customHeight="1">
      <c r="A13" s="20">
        <v>6</v>
      </c>
      <c r="B13" s="21" t="s">
        <v>27</v>
      </c>
      <c r="C13" s="22" t="s">
        <v>26</v>
      </c>
      <c r="D13" s="22">
        <f>'Bill of materials'!G11</f>
        <v>0</v>
      </c>
      <c r="E13" s="23">
        <v>145</v>
      </c>
      <c r="F13" s="24">
        <f t="shared" si="0"/>
        <v>0</v>
      </c>
      <c r="G13" s="25">
        <v>0</v>
      </c>
      <c r="H13" s="24">
        <f t="shared" si="1"/>
        <v>0</v>
      </c>
    </row>
    <row r="14" spans="1:12" s="1" customFormat="1" ht="22.5" customHeight="1">
      <c r="A14" s="20">
        <v>7</v>
      </c>
      <c r="B14" s="21" t="s">
        <v>49</v>
      </c>
      <c r="C14" s="22" t="s">
        <v>4</v>
      </c>
      <c r="D14" s="22">
        <f>'Bill of materials'!G12</f>
        <v>14</v>
      </c>
      <c r="E14" s="23">
        <v>571</v>
      </c>
      <c r="F14" s="24">
        <f t="shared" si="0"/>
        <v>7994</v>
      </c>
      <c r="G14" s="25">
        <v>122</v>
      </c>
      <c r="H14" s="24">
        <f t="shared" si="1"/>
        <v>1708</v>
      </c>
    </row>
    <row r="15" spans="1:12" s="1" customFormat="1" ht="22.5" customHeight="1">
      <c r="A15" s="20">
        <v>8</v>
      </c>
      <c r="B15" s="21" t="s">
        <v>29</v>
      </c>
      <c r="C15" s="22" t="s">
        <v>4</v>
      </c>
      <c r="D15" s="22">
        <f>'Bill of materials'!G13</f>
        <v>530</v>
      </c>
      <c r="E15" s="23">
        <v>357</v>
      </c>
      <c r="F15" s="24">
        <f t="shared" si="0"/>
        <v>189210</v>
      </c>
      <c r="G15" s="25">
        <v>122</v>
      </c>
      <c r="H15" s="24">
        <f t="shared" si="1"/>
        <v>64660</v>
      </c>
    </row>
    <row r="16" spans="1:12" s="1" customFormat="1" ht="22.5" customHeight="1">
      <c r="A16" s="20">
        <v>9</v>
      </c>
      <c r="B16" s="21" t="s">
        <v>5</v>
      </c>
      <c r="C16" s="22" t="s">
        <v>26</v>
      </c>
      <c r="D16" s="22">
        <f>'Bill of materials'!G14</f>
        <v>711</v>
      </c>
      <c r="E16" s="23">
        <v>65</v>
      </c>
      <c r="F16" s="24">
        <f t="shared" si="0"/>
        <v>46215</v>
      </c>
      <c r="G16" s="25">
        <v>0</v>
      </c>
      <c r="H16" s="24">
        <f t="shared" si="1"/>
        <v>0</v>
      </c>
      <c r="I16" s="3"/>
      <c r="J16" s="3"/>
      <c r="K16" s="3"/>
      <c r="L16" s="3"/>
    </row>
    <row r="17" spans="1:16" s="1" customFormat="1" ht="22.5" customHeight="1">
      <c r="A17" s="20">
        <v>10</v>
      </c>
      <c r="B17" s="21" t="s">
        <v>6</v>
      </c>
      <c r="C17" s="22" t="s">
        <v>26</v>
      </c>
      <c r="D17" s="22">
        <f>'Bill of materials'!G15</f>
        <v>156</v>
      </c>
      <c r="E17" s="23">
        <v>25</v>
      </c>
      <c r="F17" s="24">
        <f t="shared" si="0"/>
        <v>3900</v>
      </c>
      <c r="G17" s="25">
        <v>0</v>
      </c>
      <c r="H17" s="24">
        <f t="shared" si="1"/>
        <v>0</v>
      </c>
      <c r="I17" s="3"/>
      <c r="J17" s="3"/>
      <c r="K17" s="3"/>
      <c r="L17" s="3"/>
      <c r="M17" s="3"/>
      <c r="N17" s="3"/>
      <c r="O17" s="3"/>
      <c r="P17" s="3"/>
    </row>
    <row r="18" spans="1:16" s="1" customFormat="1" ht="22.5" customHeight="1">
      <c r="A18" s="20">
        <v>11</v>
      </c>
      <c r="B18" s="21" t="s">
        <v>30</v>
      </c>
      <c r="C18" s="22" t="s">
        <v>26</v>
      </c>
      <c r="D18" s="22">
        <f>'Bill of materials'!G16</f>
        <v>258</v>
      </c>
      <c r="E18" s="23">
        <v>113</v>
      </c>
      <c r="F18" s="24">
        <f t="shared" si="0"/>
        <v>29154</v>
      </c>
      <c r="G18" s="25">
        <v>81</v>
      </c>
      <c r="H18" s="24">
        <f t="shared" si="1"/>
        <v>20898</v>
      </c>
      <c r="I18" s="3"/>
      <c r="J18" s="3"/>
      <c r="K18" s="3"/>
      <c r="L18" s="3"/>
      <c r="M18" s="3"/>
      <c r="N18" s="3"/>
      <c r="O18" s="3"/>
      <c r="P18" s="3"/>
    </row>
    <row r="19" spans="1:16" s="1" customFormat="1" ht="22.5" customHeight="1">
      <c r="A19" s="20">
        <v>12</v>
      </c>
      <c r="B19" s="21" t="s">
        <v>17</v>
      </c>
      <c r="C19" s="22" t="s">
        <v>31</v>
      </c>
      <c r="D19" s="22">
        <f>'Bill of materials'!G17</f>
        <v>21.32</v>
      </c>
      <c r="E19" s="23">
        <v>61515</v>
      </c>
      <c r="F19" s="24">
        <f t="shared" si="0"/>
        <v>1311499.8</v>
      </c>
      <c r="G19" s="25">
        <v>3299</v>
      </c>
      <c r="H19" s="24">
        <f t="shared" si="1"/>
        <v>70334.680000000008</v>
      </c>
      <c r="I19" s="3"/>
      <c r="J19" s="3"/>
      <c r="K19" s="3"/>
      <c r="L19" s="3"/>
      <c r="M19" s="3"/>
      <c r="N19" s="3"/>
      <c r="O19" s="3"/>
      <c r="P19" s="3"/>
    </row>
    <row r="20" spans="1:16" s="1" customFormat="1" ht="22.5" customHeight="1">
      <c r="A20" s="20">
        <v>13</v>
      </c>
      <c r="B20" s="21" t="s">
        <v>28</v>
      </c>
      <c r="C20" s="22" t="s">
        <v>26</v>
      </c>
      <c r="D20" s="22">
        <f>'Bill of materials'!G18</f>
        <v>21</v>
      </c>
      <c r="E20" s="23">
        <v>1179</v>
      </c>
      <c r="F20" s="24">
        <f t="shared" si="0"/>
        <v>24759</v>
      </c>
      <c r="G20" s="25">
        <v>448</v>
      </c>
      <c r="H20" s="24">
        <f t="shared" si="1"/>
        <v>9408</v>
      </c>
      <c r="I20" s="3"/>
      <c r="J20" s="3"/>
      <c r="K20" s="3"/>
      <c r="L20" s="3"/>
      <c r="M20" s="3"/>
      <c r="N20" s="3"/>
      <c r="O20" s="3"/>
      <c r="P20" s="3"/>
    </row>
    <row r="21" spans="1:16" s="1" customFormat="1" ht="22.5" customHeight="1">
      <c r="A21" s="20">
        <v>14</v>
      </c>
      <c r="B21" s="21" t="s">
        <v>64</v>
      </c>
      <c r="C21" s="22" t="s">
        <v>26</v>
      </c>
      <c r="D21" s="22">
        <f>'Bill of materials'!G19</f>
        <v>21</v>
      </c>
      <c r="E21" s="23">
        <v>0</v>
      </c>
      <c r="F21" s="24">
        <f t="shared" si="0"/>
        <v>0</v>
      </c>
      <c r="G21" s="25">
        <v>200</v>
      </c>
      <c r="H21" s="24">
        <f t="shared" si="1"/>
        <v>4200</v>
      </c>
      <c r="I21" s="3"/>
      <c r="J21" s="3"/>
      <c r="K21" s="3"/>
      <c r="L21" s="3"/>
      <c r="M21" s="3"/>
      <c r="N21" s="3"/>
      <c r="O21" s="3"/>
      <c r="P21" s="3"/>
    </row>
    <row r="22" spans="1:16" s="1" customFormat="1" ht="22.5" customHeight="1">
      <c r="A22" s="20">
        <v>15</v>
      </c>
      <c r="B22" s="21" t="s">
        <v>13</v>
      </c>
      <c r="C22" s="22" t="s">
        <v>14</v>
      </c>
      <c r="D22" s="22">
        <f>'Bill of materials'!G20</f>
        <v>10</v>
      </c>
      <c r="E22" s="23">
        <v>80.119</v>
      </c>
      <c r="F22" s="24">
        <f t="shared" si="0"/>
        <v>801.19</v>
      </c>
      <c r="G22" s="25">
        <v>106</v>
      </c>
      <c r="H22" s="24">
        <f t="shared" si="1"/>
        <v>1060</v>
      </c>
      <c r="I22" s="3"/>
      <c r="J22" s="3"/>
      <c r="K22" s="3"/>
      <c r="L22" s="3"/>
      <c r="M22" s="3"/>
      <c r="N22" s="3"/>
      <c r="O22" s="3"/>
      <c r="P22" s="3"/>
    </row>
    <row r="23" spans="1:16" s="1" customFormat="1" ht="22.5" customHeight="1">
      <c r="A23" s="20">
        <v>16</v>
      </c>
      <c r="B23" s="21" t="s">
        <v>16</v>
      </c>
      <c r="C23" s="22" t="s">
        <v>26</v>
      </c>
      <c r="D23" s="22">
        <f>'Bill of materials'!G21</f>
        <v>56</v>
      </c>
      <c r="E23" s="23">
        <v>0</v>
      </c>
      <c r="F23" s="24">
        <f t="shared" si="0"/>
        <v>0</v>
      </c>
      <c r="G23" s="25">
        <v>106</v>
      </c>
      <c r="H23" s="24">
        <f t="shared" si="1"/>
        <v>5936</v>
      </c>
      <c r="I23" s="3"/>
      <c r="J23" s="3"/>
      <c r="K23" s="3"/>
      <c r="L23" s="3"/>
      <c r="M23" s="3"/>
      <c r="N23" s="3"/>
      <c r="O23" s="3"/>
      <c r="P23" s="3"/>
    </row>
    <row r="24" spans="1:16" s="1" customFormat="1" ht="22.5" customHeight="1">
      <c r="A24" s="20">
        <v>17</v>
      </c>
      <c r="B24" s="21" t="s">
        <v>9</v>
      </c>
      <c r="C24" s="22" t="s">
        <v>26</v>
      </c>
      <c r="D24" s="22">
        <f>'Bill of materials'!G22</f>
        <v>0</v>
      </c>
      <c r="E24" s="23">
        <v>0</v>
      </c>
      <c r="F24" s="24">
        <f t="shared" si="0"/>
        <v>0</v>
      </c>
      <c r="G24" s="25">
        <v>67</v>
      </c>
      <c r="H24" s="24">
        <f t="shared" si="1"/>
        <v>0</v>
      </c>
      <c r="I24" s="3"/>
      <c r="J24" s="3"/>
      <c r="K24" s="3"/>
      <c r="L24" s="3"/>
      <c r="M24" s="3"/>
      <c r="N24" s="3"/>
      <c r="O24" s="3"/>
      <c r="P24" s="3"/>
    </row>
    <row r="25" spans="1:16" s="1" customFormat="1" ht="36.75" customHeight="1">
      <c r="A25" s="20">
        <v>18</v>
      </c>
      <c r="B25" s="21" t="s">
        <v>12</v>
      </c>
      <c r="C25" s="22" t="s">
        <v>50</v>
      </c>
      <c r="D25" s="22">
        <f>'Bill of materials'!G23</f>
        <v>0</v>
      </c>
      <c r="E25" s="23">
        <v>0</v>
      </c>
      <c r="F25" s="24">
        <f t="shared" si="0"/>
        <v>0</v>
      </c>
      <c r="G25" s="25">
        <v>4598</v>
      </c>
      <c r="H25" s="24">
        <f t="shared" si="1"/>
        <v>0</v>
      </c>
      <c r="I25" s="3"/>
      <c r="J25" s="3"/>
      <c r="K25" s="3"/>
      <c r="L25" s="3"/>
      <c r="M25" s="3"/>
      <c r="N25" s="3"/>
      <c r="O25" s="3"/>
      <c r="P25" s="3"/>
    </row>
    <row r="26" spans="1:16" s="1" customFormat="1" ht="29.25" customHeight="1">
      <c r="A26" s="20">
        <v>19</v>
      </c>
      <c r="B26" s="21" t="s">
        <v>72</v>
      </c>
      <c r="C26" s="22" t="s">
        <v>26</v>
      </c>
      <c r="D26" s="22">
        <f>'Bill of materials'!G24</f>
        <v>56</v>
      </c>
      <c r="E26" s="23">
        <v>248</v>
      </c>
      <c r="F26" s="24">
        <f t="shared" si="0"/>
        <v>13888</v>
      </c>
      <c r="G26" s="25">
        <v>61</v>
      </c>
      <c r="H26" s="24">
        <f t="shared" si="1"/>
        <v>3416</v>
      </c>
      <c r="I26" s="3"/>
      <c r="J26" s="3"/>
      <c r="K26" s="3"/>
      <c r="L26" s="3"/>
      <c r="M26" s="3"/>
      <c r="N26" s="3"/>
      <c r="O26" s="3"/>
      <c r="P26" s="3"/>
    </row>
    <row r="27" spans="1:16" s="1" customFormat="1" ht="22.5" customHeight="1">
      <c r="A27" s="20">
        <v>20</v>
      </c>
      <c r="B27" s="26" t="s">
        <v>52</v>
      </c>
      <c r="C27" s="22"/>
      <c r="D27" s="22">
        <f>'Bill of materials'!G25</f>
        <v>0</v>
      </c>
      <c r="E27" s="27"/>
      <c r="F27" s="24"/>
      <c r="G27" s="25"/>
      <c r="H27" s="24"/>
      <c r="I27" s="3"/>
      <c r="J27" s="3"/>
      <c r="K27" s="3"/>
      <c r="L27" s="3"/>
      <c r="M27" s="3"/>
      <c r="N27" s="3"/>
      <c r="O27" s="3"/>
      <c r="P27" s="3"/>
    </row>
    <row r="28" spans="1:16" s="1" customFormat="1" ht="22.5" customHeight="1">
      <c r="A28" s="75" t="s">
        <v>20</v>
      </c>
      <c r="B28" s="76"/>
      <c r="C28" s="77"/>
      <c r="D28" s="28"/>
      <c r="E28" s="41"/>
      <c r="F28" s="39">
        <f>SUM(F8:F27)</f>
        <v>1866876.99</v>
      </c>
      <c r="G28" s="42"/>
      <c r="H28" s="39">
        <f>SUM(H8:H27)</f>
        <v>256716.68</v>
      </c>
      <c r="I28" s="3"/>
      <c r="J28" s="3"/>
      <c r="K28" s="3"/>
      <c r="L28" s="3"/>
      <c r="M28" s="3"/>
      <c r="N28" s="3"/>
      <c r="O28" s="3"/>
      <c r="P28" s="3"/>
    </row>
    <row r="29" spans="1:16" s="1" customFormat="1" ht="31.5" customHeight="1">
      <c r="A29" s="73" t="s">
        <v>32</v>
      </c>
      <c r="B29" s="74"/>
      <c r="C29" s="74"/>
      <c r="D29" s="74"/>
      <c r="E29" s="74"/>
      <c r="F29" s="74"/>
      <c r="G29" s="74"/>
      <c r="H29" s="74"/>
      <c r="I29" s="3"/>
      <c r="J29" s="3"/>
      <c r="K29" s="3"/>
      <c r="L29" s="3"/>
      <c r="M29" s="3"/>
      <c r="N29" s="3"/>
      <c r="O29" s="3"/>
      <c r="P29" s="3"/>
    </row>
    <row r="30" spans="1:16" s="1" customFormat="1" ht="86.25" customHeight="1">
      <c r="A30" s="20">
        <v>1</v>
      </c>
      <c r="B30" s="21" t="s">
        <v>65</v>
      </c>
      <c r="C30" s="22" t="s">
        <v>26</v>
      </c>
      <c r="D30" s="29">
        <f>'Bill of materials'!G27</f>
        <v>30</v>
      </c>
      <c r="E30" s="25">
        <v>5954</v>
      </c>
      <c r="F30" s="24">
        <f>D30*E30</f>
        <v>178620</v>
      </c>
      <c r="G30" s="25">
        <v>715</v>
      </c>
      <c r="H30" s="24">
        <f>D30*G30</f>
        <v>21450</v>
      </c>
      <c r="I30" s="3"/>
      <c r="J30" s="3"/>
      <c r="K30" s="3"/>
      <c r="L30" s="3"/>
      <c r="M30" s="3"/>
      <c r="N30" s="3"/>
      <c r="O30" s="3"/>
      <c r="P30" s="3"/>
    </row>
    <row r="31" spans="1:16" s="1" customFormat="1" ht="72.75" customHeight="1">
      <c r="A31" s="20">
        <v>2</v>
      </c>
      <c r="B31" s="21" t="s">
        <v>33</v>
      </c>
      <c r="C31" s="22" t="s">
        <v>26</v>
      </c>
      <c r="D31" s="29">
        <f>'Bill of materials'!G28</f>
        <v>20</v>
      </c>
      <c r="E31" s="25">
        <v>5020</v>
      </c>
      <c r="F31" s="24">
        <f t="shared" ref="F31:F34" si="2">D31*E31</f>
        <v>100400</v>
      </c>
      <c r="G31" s="25">
        <v>601</v>
      </c>
      <c r="H31" s="24">
        <f t="shared" ref="H31:H34" si="3">D31*G31</f>
        <v>12020</v>
      </c>
      <c r="I31" s="3"/>
      <c r="J31" s="3"/>
      <c r="K31" s="3"/>
      <c r="L31" s="3"/>
      <c r="M31" s="3"/>
      <c r="N31" s="3"/>
      <c r="O31" s="3"/>
      <c r="P31" s="3"/>
    </row>
    <row r="32" spans="1:16" s="1" customFormat="1" ht="27.75" customHeight="1">
      <c r="A32" s="20">
        <v>4</v>
      </c>
      <c r="B32" s="21" t="s">
        <v>53</v>
      </c>
      <c r="C32" s="22" t="s">
        <v>15</v>
      </c>
      <c r="D32" s="29">
        <f>'Bill of materials'!G29</f>
        <v>750</v>
      </c>
      <c r="E32" s="23">
        <v>113</v>
      </c>
      <c r="F32" s="24">
        <f t="shared" si="2"/>
        <v>84750</v>
      </c>
      <c r="G32" s="25">
        <v>0</v>
      </c>
      <c r="H32" s="24">
        <f t="shared" si="3"/>
        <v>0</v>
      </c>
      <c r="I32" s="3"/>
      <c r="J32" s="3"/>
      <c r="K32" s="3"/>
      <c r="L32" s="3"/>
      <c r="M32" s="3"/>
      <c r="N32" s="3"/>
      <c r="O32" s="3"/>
      <c r="P32" s="3"/>
    </row>
    <row r="33" spans="1:16" s="1" customFormat="1" ht="34.5" customHeight="1">
      <c r="A33" s="20">
        <v>5</v>
      </c>
      <c r="B33" s="21" t="s">
        <v>70</v>
      </c>
      <c r="C33" s="22" t="s">
        <v>15</v>
      </c>
      <c r="D33" s="29">
        <f>'Bill of materials'!G30</f>
        <v>450</v>
      </c>
      <c r="E33" s="23">
        <v>16.059999999999999</v>
      </c>
      <c r="F33" s="24">
        <f t="shared" si="2"/>
        <v>7226.9999999999991</v>
      </c>
      <c r="G33" s="25">
        <v>0</v>
      </c>
      <c r="H33" s="24">
        <f t="shared" si="3"/>
        <v>0</v>
      </c>
      <c r="I33" s="3"/>
      <c r="J33" s="3"/>
      <c r="K33" s="3"/>
      <c r="L33" s="3"/>
      <c r="M33" s="3"/>
      <c r="N33" s="3"/>
      <c r="O33" s="3"/>
      <c r="P33" s="3"/>
    </row>
    <row r="34" spans="1:16" s="1" customFormat="1" ht="36" customHeight="1">
      <c r="A34" s="20">
        <v>6</v>
      </c>
      <c r="B34" s="21" t="s">
        <v>71</v>
      </c>
      <c r="C34" s="22" t="s">
        <v>15</v>
      </c>
      <c r="D34" s="29">
        <f>'Bill of materials'!G31</f>
        <v>600</v>
      </c>
      <c r="E34" s="23">
        <v>40.950000000000003</v>
      </c>
      <c r="F34" s="24">
        <f t="shared" si="2"/>
        <v>24570</v>
      </c>
      <c r="G34" s="25">
        <v>0</v>
      </c>
      <c r="H34" s="24">
        <f t="shared" si="3"/>
        <v>0</v>
      </c>
      <c r="I34" s="3"/>
      <c r="J34" s="3"/>
      <c r="K34" s="3"/>
      <c r="L34" s="3"/>
      <c r="M34" s="3"/>
      <c r="N34" s="3"/>
      <c r="O34" s="3"/>
      <c r="P34" s="3"/>
    </row>
    <row r="35" spans="1:16" s="1" customFormat="1" ht="21.75" customHeight="1">
      <c r="A35" s="20">
        <v>7</v>
      </c>
      <c r="B35" s="26" t="s">
        <v>52</v>
      </c>
      <c r="C35" s="22"/>
      <c r="D35" s="29"/>
      <c r="E35" s="27"/>
      <c r="F35" s="24"/>
      <c r="G35" s="25"/>
      <c r="H35" s="24"/>
      <c r="I35" s="3"/>
      <c r="J35" s="3"/>
      <c r="K35" s="3"/>
      <c r="L35" s="3"/>
      <c r="M35" s="3"/>
      <c r="N35" s="3"/>
      <c r="O35" s="3"/>
      <c r="P35" s="3"/>
    </row>
    <row r="36" spans="1:16" s="1" customFormat="1" ht="20.25" customHeight="1">
      <c r="A36" s="75" t="s">
        <v>21</v>
      </c>
      <c r="B36" s="76"/>
      <c r="C36" s="77"/>
      <c r="D36" s="28"/>
      <c r="E36" s="27"/>
      <c r="F36" s="39">
        <f>SUM(F30:F35)</f>
        <v>395567</v>
      </c>
      <c r="G36" s="42"/>
      <c r="H36" s="39">
        <f>SUM(H30:H35)</f>
        <v>33470</v>
      </c>
      <c r="I36" s="3"/>
      <c r="J36" s="3"/>
      <c r="K36" s="3"/>
      <c r="L36" s="3"/>
      <c r="M36" s="3"/>
      <c r="N36" s="3"/>
      <c r="O36" s="3"/>
      <c r="P36" s="3"/>
    </row>
    <row r="37" spans="1:16" s="4" customFormat="1" ht="24.75" customHeight="1">
      <c r="A37" s="20" t="s">
        <v>38</v>
      </c>
      <c r="B37" s="70" t="s">
        <v>22</v>
      </c>
      <c r="C37" s="70"/>
      <c r="D37" s="70"/>
      <c r="E37" s="70"/>
      <c r="F37" s="70"/>
      <c r="G37" s="78">
        <f>F28+F36</f>
        <v>2262443.9900000002</v>
      </c>
      <c r="H37" s="78"/>
      <c r="I37" s="3"/>
      <c r="J37" s="3"/>
      <c r="K37" s="3"/>
      <c r="L37" s="3"/>
      <c r="M37" s="3"/>
      <c r="N37" s="3"/>
      <c r="O37" s="3"/>
      <c r="P37" s="3"/>
    </row>
    <row r="38" spans="1:16" s="4" customFormat="1" ht="24.75" customHeight="1">
      <c r="A38" s="20" t="s">
        <v>39</v>
      </c>
      <c r="B38" s="70" t="s">
        <v>23</v>
      </c>
      <c r="C38" s="70"/>
      <c r="D38" s="70"/>
      <c r="E38" s="70"/>
      <c r="F38" s="70"/>
      <c r="G38" s="78">
        <f>H28+H36</f>
        <v>290186.68</v>
      </c>
      <c r="H38" s="78"/>
      <c r="I38" s="3"/>
      <c r="J38" s="3"/>
      <c r="K38" s="3"/>
      <c r="L38" s="3"/>
      <c r="M38" s="3"/>
      <c r="N38" s="3"/>
      <c r="O38" s="3"/>
      <c r="P38" s="3"/>
    </row>
    <row r="39" spans="1:16" s="4" customFormat="1" ht="24.75" customHeight="1">
      <c r="A39" s="20" t="s">
        <v>40</v>
      </c>
      <c r="B39" s="59" t="s">
        <v>24</v>
      </c>
      <c r="C39" s="59"/>
      <c r="D39" s="59"/>
      <c r="E39" s="59"/>
      <c r="F39" s="59"/>
      <c r="G39" s="81">
        <v>0</v>
      </c>
      <c r="H39" s="81"/>
      <c r="I39" s="3"/>
      <c r="J39" s="3"/>
      <c r="K39" s="3"/>
      <c r="L39" s="3"/>
      <c r="M39" s="3"/>
      <c r="N39" s="3"/>
      <c r="O39" s="3"/>
      <c r="P39" s="3"/>
    </row>
    <row r="40" spans="1:16" s="4" customFormat="1" ht="24.75" customHeight="1">
      <c r="A40" s="20" t="s">
        <v>41</v>
      </c>
      <c r="B40" s="59" t="s">
        <v>34</v>
      </c>
      <c r="C40" s="59"/>
      <c r="D40" s="59"/>
      <c r="E40" s="59"/>
      <c r="F40" s="59"/>
      <c r="G40" s="81">
        <f>G38*0.2</f>
        <v>58037.336000000003</v>
      </c>
      <c r="H40" s="81"/>
      <c r="I40" s="3"/>
      <c r="J40" s="3"/>
      <c r="K40" s="3"/>
      <c r="L40" s="3"/>
      <c r="M40" s="3"/>
      <c r="N40" s="3"/>
      <c r="O40" s="3"/>
      <c r="P40" s="3"/>
    </row>
    <row r="41" spans="1:16" s="4" customFormat="1" ht="24.75" customHeight="1">
      <c r="A41" s="20" t="s">
        <v>42</v>
      </c>
      <c r="B41" s="59" t="s">
        <v>35</v>
      </c>
      <c r="C41" s="59"/>
      <c r="D41" s="59"/>
      <c r="E41" s="59"/>
      <c r="F41" s="59"/>
      <c r="G41" s="81">
        <f>G38*0.09</f>
        <v>26116.801199999998</v>
      </c>
      <c r="H41" s="81"/>
      <c r="M41" s="3"/>
      <c r="N41" s="3"/>
      <c r="O41" s="3"/>
      <c r="P41" s="3"/>
    </row>
    <row r="42" spans="1:16" s="4" customFormat="1" ht="24.75" customHeight="1">
      <c r="A42" s="20" t="s">
        <v>43</v>
      </c>
      <c r="B42" s="59" t="s">
        <v>36</v>
      </c>
      <c r="C42" s="59"/>
      <c r="D42" s="59"/>
      <c r="E42" s="59"/>
      <c r="F42" s="59"/>
      <c r="G42" s="81">
        <f>G38*0.09</f>
        <v>26116.801199999998</v>
      </c>
      <c r="H42" s="81"/>
      <c r="M42" s="3"/>
      <c r="N42" s="3"/>
      <c r="O42" s="3"/>
      <c r="P42" s="3"/>
    </row>
    <row r="43" spans="1:16" s="4" customFormat="1" ht="24.75" customHeight="1">
      <c r="A43" s="20" t="s">
        <v>44</v>
      </c>
      <c r="B43" s="59" t="s">
        <v>37</v>
      </c>
      <c r="C43" s="59"/>
      <c r="D43" s="59"/>
      <c r="E43" s="59"/>
      <c r="F43" s="59"/>
      <c r="G43" s="81">
        <f>G38*0.1836</f>
        <v>53278.274448000004</v>
      </c>
      <c r="H43" s="81"/>
      <c r="M43" s="3"/>
      <c r="N43" s="3"/>
      <c r="O43" s="3"/>
      <c r="P43" s="3"/>
    </row>
    <row r="44" spans="1:16" s="4" customFormat="1" ht="24.75" customHeight="1">
      <c r="A44" s="20" t="s">
        <v>45</v>
      </c>
      <c r="B44" s="59" t="s">
        <v>7</v>
      </c>
      <c r="C44" s="59"/>
      <c r="D44" s="59"/>
      <c r="E44" s="59"/>
      <c r="F44" s="59"/>
      <c r="G44" s="81">
        <f>G37*0.02</f>
        <v>45248.879800000002</v>
      </c>
      <c r="H44" s="81"/>
    </row>
    <row r="45" spans="1:16" s="4" customFormat="1" ht="24.75" customHeight="1">
      <c r="A45" s="20" t="s">
        <v>46</v>
      </c>
      <c r="B45" s="59" t="s">
        <v>8</v>
      </c>
      <c r="C45" s="59"/>
      <c r="D45" s="59"/>
      <c r="E45" s="59"/>
      <c r="F45" s="59"/>
      <c r="G45" s="81">
        <f>(G37+G38)*0.02</f>
        <v>51052.613400000009</v>
      </c>
      <c r="H45" s="81"/>
    </row>
    <row r="46" spans="1:16" s="4" customFormat="1" ht="24.75" customHeight="1">
      <c r="A46" s="20" t="s">
        <v>47</v>
      </c>
      <c r="B46" s="60" t="s">
        <v>10</v>
      </c>
      <c r="C46" s="60"/>
      <c r="D46" s="60"/>
      <c r="E46" s="60"/>
      <c r="F46" s="60"/>
      <c r="G46" s="81">
        <f>G37*0.01</f>
        <v>22624.439900000001</v>
      </c>
      <c r="H46" s="81"/>
    </row>
    <row r="47" spans="1:16" s="4" customFormat="1" ht="24.75" customHeight="1">
      <c r="A47" s="38" t="s">
        <v>48</v>
      </c>
      <c r="B47" s="61" t="s">
        <v>11</v>
      </c>
      <c r="C47" s="61"/>
      <c r="D47" s="61"/>
      <c r="E47" s="61"/>
      <c r="F47" s="61"/>
      <c r="G47" s="82">
        <f>G37*0.01</f>
        <v>22624.439900000001</v>
      </c>
      <c r="H47" s="82"/>
    </row>
    <row r="48" spans="1:16" s="5" customFormat="1" ht="24.75" customHeight="1">
      <c r="A48" s="64" t="s">
        <v>78</v>
      </c>
      <c r="B48" s="65"/>
      <c r="C48" s="65"/>
      <c r="D48" s="65"/>
      <c r="E48" s="65"/>
      <c r="F48" s="66"/>
      <c r="G48" s="83">
        <f>ROUND(SUM(G37:H47),)</f>
        <v>2857730</v>
      </c>
      <c r="H48" s="84"/>
    </row>
    <row r="49" spans="1:8" s="5" customFormat="1" ht="22.5">
      <c r="A49" s="31"/>
      <c r="B49" s="32"/>
      <c r="C49" s="32"/>
      <c r="D49" s="32"/>
      <c r="E49" s="32"/>
      <c r="F49" s="32"/>
      <c r="G49" s="33"/>
      <c r="H49" s="33"/>
    </row>
    <row r="50" spans="1:8" ht="16.5" customHeight="1">
      <c r="A50" s="62" t="s">
        <v>67</v>
      </c>
      <c r="B50" s="62"/>
      <c r="C50" s="62"/>
      <c r="D50" s="62"/>
      <c r="E50" s="62"/>
      <c r="F50" s="62"/>
      <c r="G50" s="62"/>
      <c r="H50" s="62"/>
    </row>
    <row r="51" spans="1:8" ht="24" customHeight="1">
      <c r="A51" s="62"/>
      <c r="B51" s="62"/>
      <c r="C51" s="62"/>
      <c r="D51" s="62"/>
      <c r="E51" s="62"/>
      <c r="F51" s="62"/>
      <c r="G51" s="62"/>
      <c r="H51" s="62"/>
    </row>
    <row r="52" spans="1:8" ht="17.25" customHeight="1">
      <c r="A52" s="30"/>
      <c r="B52" s="30"/>
      <c r="C52" s="30"/>
      <c r="D52" s="30"/>
      <c r="E52" s="30"/>
      <c r="F52" s="30"/>
      <c r="G52" s="30"/>
      <c r="H52" s="30"/>
    </row>
    <row r="53" spans="1:8" ht="17.25" customHeight="1">
      <c r="A53" s="63" t="s">
        <v>66</v>
      </c>
      <c r="B53" s="63"/>
      <c r="C53" s="30"/>
      <c r="D53" s="30"/>
      <c r="E53" s="30"/>
      <c r="F53" s="30"/>
      <c r="G53" s="30"/>
      <c r="H53" s="30"/>
    </row>
    <row r="54" spans="1:8" ht="24" customHeight="1">
      <c r="A54" s="62" t="s">
        <v>147</v>
      </c>
      <c r="B54" s="62"/>
      <c r="C54" s="62"/>
      <c r="D54" s="62"/>
      <c r="E54" s="62"/>
      <c r="F54" s="62"/>
      <c r="G54" s="62"/>
      <c r="H54" s="62"/>
    </row>
    <row r="55" spans="1:8" ht="15" customHeight="1">
      <c r="A55" s="62"/>
      <c r="B55" s="62"/>
      <c r="C55" s="62"/>
      <c r="D55" s="62"/>
      <c r="E55" s="62"/>
      <c r="F55" s="62"/>
      <c r="G55" s="62"/>
      <c r="H55" s="62"/>
    </row>
    <row r="56" spans="1:8" ht="15" customHeight="1">
      <c r="A56" s="62"/>
      <c r="B56" s="62"/>
      <c r="C56" s="62"/>
      <c r="D56" s="62"/>
      <c r="E56" s="62"/>
      <c r="F56" s="62"/>
      <c r="G56" s="62"/>
      <c r="H56" s="62"/>
    </row>
    <row r="57" spans="1:8" ht="35.25" customHeight="1">
      <c r="A57" s="62"/>
      <c r="B57" s="62"/>
      <c r="C57" s="62"/>
      <c r="D57" s="62"/>
      <c r="E57" s="62"/>
      <c r="F57" s="62"/>
      <c r="G57" s="62"/>
      <c r="H57" s="62"/>
    </row>
    <row r="58" spans="1:8" ht="53.25" customHeight="1">
      <c r="A58" s="62" t="s">
        <v>68</v>
      </c>
      <c r="B58" s="62"/>
      <c r="C58" s="62"/>
      <c r="D58" s="62"/>
      <c r="E58" s="62"/>
      <c r="F58" s="62"/>
      <c r="G58" s="62"/>
      <c r="H58" s="62"/>
    </row>
    <row r="59" spans="1:8" ht="85.5" customHeight="1">
      <c r="A59" s="62" t="s">
        <v>148</v>
      </c>
      <c r="B59" s="62"/>
      <c r="C59" s="62"/>
      <c r="D59" s="62"/>
      <c r="E59" s="62"/>
      <c r="F59" s="62"/>
      <c r="G59" s="62"/>
      <c r="H59" s="62"/>
    </row>
    <row r="60" spans="1:8" ht="20.25" customHeight="1">
      <c r="A60" s="18"/>
      <c r="B60" s="18"/>
      <c r="C60" s="18"/>
      <c r="D60" s="18"/>
      <c r="E60" s="18"/>
      <c r="F60" s="18"/>
      <c r="G60" s="18"/>
      <c r="H60" s="18"/>
    </row>
    <row r="61" spans="1:8" ht="20.25" customHeight="1">
      <c r="A61" s="18"/>
      <c r="B61" s="18"/>
      <c r="C61" s="18"/>
      <c r="D61" s="18"/>
      <c r="E61" s="18"/>
      <c r="F61" s="18"/>
      <c r="G61" s="18"/>
      <c r="H61" s="18"/>
    </row>
    <row r="62" spans="1:8" ht="33" customHeight="1">
      <c r="A62" s="11"/>
      <c r="B62" s="12"/>
      <c r="C62" s="12"/>
      <c r="D62" s="12"/>
      <c r="E62" s="12"/>
      <c r="F62" s="12"/>
      <c r="G62" s="12"/>
      <c r="H62" s="12"/>
    </row>
    <row r="63" spans="1:8" ht="16.5" customHeight="1">
      <c r="A63" s="34"/>
      <c r="B63" s="58" t="s">
        <v>95</v>
      </c>
      <c r="C63" s="35"/>
      <c r="D63" s="35"/>
      <c r="E63" s="36"/>
      <c r="F63" s="58" t="s">
        <v>144</v>
      </c>
      <c r="G63" s="58"/>
      <c r="H63" s="58"/>
    </row>
    <row r="64" spans="1:8" ht="16.5" customHeight="1">
      <c r="A64" s="34"/>
      <c r="B64" s="58"/>
      <c r="C64" s="35"/>
      <c r="D64" s="35"/>
      <c r="E64" s="34"/>
      <c r="F64" s="58"/>
      <c r="G64" s="58"/>
      <c r="H64" s="58"/>
    </row>
    <row r="65" spans="1:8" ht="25.5" customHeight="1">
      <c r="A65" s="34"/>
      <c r="B65" s="58"/>
      <c r="C65" s="35"/>
      <c r="D65" s="35"/>
      <c r="E65" s="34"/>
      <c r="F65" s="58"/>
      <c r="G65" s="58"/>
      <c r="H65" s="58"/>
    </row>
    <row r="66" spans="1:8" ht="16.5">
      <c r="A66" s="37"/>
      <c r="B66" s="37"/>
      <c r="C66" s="37"/>
      <c r="D66" s="37"/>
      <c r="E66" s="37"/>
      <c r="F66" s="37"/>
      <c r="G66" s="37"/>
      <c r="H66" s="37"/>
    </row>
    <row r="67" spans="1:8" ht="16.5" customHeight="1">
      <c r="A67" s="58" t="s">
        <v>96</v>
      </c>
      <c r="B67" s="58"/>
      <c r="C67" s="58"/>
      <c r="D67" s="58"/>
      <c r="E67" s="58"/>
      <c r="F67" s="58"/>
      <c r="G67" s="58"/>
      <c r="H67" s="58"/>
    </row>
    <row r="68" spans="1:8" ht="16.5" customHeight="1">
      <c r="A68" s="58"/>
      <c r="B68" s="58"/>
      <c r="C68" s="58"/>
      <c r="D68" s="58"/>
      <c r="E68" s="58"/>
      <c r="F68" s="58"/>
      <c r="G68" s="58"/>
      <c r="H68" s="58"/>
    </row>
    <row r="69" spans="1:8" ht="16.5" customHeight="1">
      <c r="A69" s="58"/>
      <c r="B69" s="58"/>
      <c r="C69" s="58"/>
      <c r="D69" s="58"/>
      <c r="E69" s="58"/>
      <c r="F69" s="58"/>
      <c r="G69" s="58"/>
      <c r="H69" s="58"/>
    </row>
  </sheetData>
  <mergeCells count="46">
    <mergeCell ref="A67:H69"/>
    <mergeCell ref="G6:H6"/>
    <mergeCell ref="G46:H46"/>
    <mergeCell ref="G47:H47"/>
    <mergeCell ref="G48:H48"/>
    <mergeCell ref="G38:H38"/>
    <mergeCell ref="G39:H39"/>
    <mergeCell ref="G40:H40"/>
    <mergeCell ref="G44:H44"/>
    <mergeCell ref="G45:H45"/>
    <mergeCell ref="G42:H42"/>
    <mergeCell ref="G43:H43"/>
    <mergeCell ref="G41:H41"/>
    <mergeCell ref="A58:H58"/>
    <mergeCell ref="B38:F38"/>
    <mergeCell ref="B63:B65"/>
    <mergeCell ref="A1:H1"/>
    <mergeCell ref="A3:F3"/>
    <mergeCell ref="G3:H3"/>
    <mergeCell ref="A4:H4"/>
    <mergeCell ref="B37:F37"/>
    <mergeCell ref="A5:H5"/>
    <mergeCell ref="C6:C7"/>
    <mergeCell ref="B6:B7"/>
    <mergeCell ref="A6:A7"/>
    <mergeCell ref="A29:H29"/>
    <mergeCell ref="A28:C28"/>
    <mergeCell ref="A36:C36"/>
    <mergeCell ref="G37:H37"/>
    <mergeCell ref="E6:F6"/>
    <mergeCell ref="D6:D7"/>
    <mergeCell ref="F63:H65"/>
    <mergeCell ref="B39:F39"/>
    <mergeCell ref="B40:F40"/>
    <mergeCell ref="B41:F41"/>
    <mergeCell ref="B42:F42"/>
    <mergeCell ref="B43:F43"/>
    <mergeCell ref="B44:F44"/>
    <mergeCell ref="B45:F45"/>
    <mergeCell ref="B46:F46"/>
    <mergeCell ref="B47:F47"/>
    <mergeCell ref="A50:H51"/>
    <mergeCell ref="A54:H57"/>
    <mergeCell ref="A53:B53"/>
    <mergeCell ref="A59:H59"/>
    <mergeCell ref="A48:F48"/>
  </mergeCells>
  <printOptions horizontalCentered="1"/>
  <pageMargins left="0" right="0" top="0.23" bottom="0" header="0.51" footer="0.31496062992125984"/>
  <pageSetup scale="76" orientation="portrait" verticalDpi="300" r:id="rId1"/>
  <rowBreaks count="1" manualBreakCount="1">
    <brk id="36" max="7"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dimension ref="A1:O59"/>
  <sheetViews>
    <sheetView view="pageBreakPreview" topLeftCell="A4" zoomScaleSheetLayoutView="100" workbookViewId="0">
      <selection activeCell="G6" sqref="G6"/>
    </sheetView>
  </sheetViews>
  <sheetFormatPr defaultColWidth="9.140625" defaultRowHeight="15"/>
  <cols>
    <col min="1" max="1" width="3.7109375" style="6" customWidth="1"/>
    <col min="2" max="2" width="46.42578125" style="6" customWidth="1"/>
    <col min="3" max="3" width="6.28515625" style="6" customWidth="1"/>
    <col min="4" max="4" width="8.28515625" style="6" customWidth="1"/>
    <col min="5" max="5" width="10.140625" style="6" customWidth="1"/>
    <col min="6" max="6" width="8.42578125" style="6" customWidth="1"/>
    <col min="7" max="7" width="10.42578125" style="6" customWidth="1"/>
    <col min="8" max="8" width="5.140625" style="6" customWidth="1"/>
    <col min="9" max="9" width="9.140625" style="6" customWidth="1"/>
    <col min="10" max="10" width="14.28515625" style="6" customWidth="1"/>
    <col min="11" max="15" width="9.140625" style="6" customWidth="1"/>
    <col min="16" max="16384" width="9.140625" style="6"/>
  </cols>
  <sheetData>
    <row r="1" spans="1:15" s="1" customFormat="1" ht="29.25" customHeight="1">
      <c r="A1" s="95" t="s">
        <v>0</v>
      </c>
      <c r="B1" s="95"/>
      <c r="C1" s="95"/>
      <c r="D1" s="95"/>
      <c r="E1" s="95"/>
      <c r="F1" s="95"/>
      <c r="G1" s="95"/>
    </row>
    <row r="2" spans="1:15" s="1" customFormat="1" ht="54" customHeight="1">
      <c r="A2" s="95" t="s">
        <v>129</v>
      </c>
      <c r="B2" s="95"/>
      <c r="C2" s="95"/>
      <c r="D2" s="95"/>
      <c r="E2" s="95"/>
      <c r="F2" s="95"/>
      <c r="G2" s="95"/>
    </row>
    <row r="3" spans="1:15" s="1" customFormat="1" ht="36.75" customHeight="1">
      <c r="A3" s="71" t="s">
        <v>19</v>
      </c>
      <c r="B3" s="71"/>
      <c r="C3" s="71"/>
      <c r="D3" s="71"/>
      <c r="E3" s="71"/>
      <c r="F3" s="71"/>
      <c r="G3" s="71"/>
    </row>
    <row r="4" spans="1:15" s="1" customFormat="1" ht="27.75" customHeight="1">
      <c r="A4" s="72" t="s">
        <v>1</v>
      </c>
      <c r="B4" s="72" t="s">
        <v>2</v>
      </c>
      <c r="C4" s="72" t="s">
        <v>3</v>
      </c>
      <c r="D4" s="91" t="s">
        <v>51</v>
      </c>
      <c r="E4" s="92"/>
      <c r="F4" s="92"/>
      <c r="G4" s="93"/>
    </row>
    <row r="5" spans="1:15" s="1" customFormat="1" ht="111.75" customHeight="1">
      <c r="A5" s="72"/>
      <c r="B5" s="72"/>
      <c r="C5" s="72"/>
      <c r="D5" s="45" t="s">
        <v>125</v>
      </c>
      <c r="E5" s="45" t="s">
        <v>126</v>
      </c>
      <c r="F5" s="45" t="s">
        <v>127</v>
      </c>
      <c r="G5" s="46" t="s">
        <v>54</v>
      </c>
    </row>
    <row r="6" spans="1:15" s="1" customFormat="1" ht="22.5" customHeight="1">
      <c r="A6" s="7">
        <v>1</v>
      </c>
      <c r="B6" s="21" t="s">
        <v>60</v>
      </c>
      <c r="C6" s="9" t="s">
        <v>26</v>
      </c>
      <c r="D6" s="9">
        <f>KODLIPET!K10</f>
        <v>0</v>
      </c>
      <c r="E6" s="9">
        <f>BESUR!Q10</f>
        <v>0</v>
      </c>
      <c r="F6" s="9">
        <f>bydagotta!N10</f>
        <v>0</v>
      </c>
      <c r="G6" s="10">
        <f t="shared" ref="G6:G25" si="0">SUM(D6:F6)</f>
        <v>0</v>
      </c>
    </row>
    <row r="7" spans="1:15" s="1" customFormat="1" ht="22.5" customHeight="1">
      <c r="A7" s="7">
        <v>2</v>
      </c>
      <c r="B7" s="21" t="s">
        <v>61</v>
      </c>
      <c r="C7" s="9" t="s">
        <v>26</v>
      </c>
      <c r="D7" s="9">
        <f>KODLIPET!K11</f>
        <v>5</v>
      </c>
      <c r="E7" s="9">
        <f>BESUR!Q11</f>
        <v>36</v>
      </c>
      <c r="F7" s="9">
        <f>bydagotta!N11</f>
        <v>15</v>
      </c>
      <c r="G7" s="10">
        <f t="shared" si="0"/>
        <v>56</v>
      </c>
    </row>
    <row r="8" spans="1:15" s="1" customFormat="1" ht="22.5" customHeight="1">
      <c r="A8" s="7">
        <v>3</v>
      </c>
      <c r="B8" s="21" t="s">
        <v>62</v>
      </c>
      <c r="C8" s="9" t="s">
        <v>26</v>
      </c>
      <c r="D8" s="9">
        <f>KODLIPET!K12</f>
        <v>0</v>
      </c>
      <c r="E8" s="9">
        <f>BESUR!Q12</f>
        <v>0</v>
      </c>
      <c r="F8" s="9">
        <f>bydagotta!N12</f>
        <v>0</v>
      </c>
      <c r="G8" s="10">
        <f t="shared" si="0"/>
        <v>0</v>
      </c>
    </row>
    <row r="9" spans="1:15" s="1" customFormat="1" ht="22.5" customHeight="1">
      <c r="A9" s="7">
        <v>4</v>
      </c>
      <c r="B9" s="21" t="s">
        <v>63</v>
      </c>
      <c r="C9" s="9" t="s">
        <v>26</v>
      </c>
      <c r="D9" s="9">
        <f>KODLIPET!K13</f>
        <v>0</v>
      </c>
      <c r="E9" s="9">
        <f>BESUR!Q13</f>
        <v>0</v>
      </c>
      <c r="F9" s="9">
        <f>bydagotta!N13</f>
        <v>0</v>
      </c>
      <c r="G9" s="10">
        <f t="shared" si="0"/>
        <v>0</v>
      </c>
    </row>
    <row r="10" spans="1:15" s="1" customFormat="1" ht="22.5" customHeight="1">
      <c r="A10" s="7">
        <v>5</v>
      </c>
      <c r="B10" s="21" t="s">
        <v>25</v>
      </c>
      <c r="C10" s="9" t="s">
        <v>26</v>
      </c>
      <c r="D10" s="9">
        <f>KODLIPET!K14</f>
        <v>0</v>
      </c>
      <c r="E10" s="9">
        <f>BESUR!Q14</f>
        <v>0</v>
      </c>
      <c r="F10" s="9">
        <f>bydagotta!N14</f>
        <v>0</v>
      </c>
      <c r="G10" s="10">
        <f t="shared" si="0"/>
        <v>0</v>
      </c>
    </row>
    <row r="11" spans="1:15" s="1" customFormat="1" ht="22.5" customHeight="1">
      <c r="A11" s="7">
        <v>6</v>
      </c>
      <c r="B11" s="21" t="s">
        <v>27</v>
      </c>
      <c r="C11" s="9" t="s">
        <v>26</v>
      </c>
      <c r="D11" s="9">
        <f>KODLIPET!K15</f>
        <v>0</v>
      </c>
      <c r="E11" s="9">
        <f>BESUR!Q15</f>
        <v>0</v>
      </c>
      <c r="F11" s="9">
        <f>bydagotta!N15</f>
        <v>0</v>
      </c>
      <c r="G11" s="10">
        <f t="shared" si="0"/>
        <v>0</v>
      </c>
    </row>
    <row r="12" spans="1:15" s="1" customFormat="1" ht="22.5" customHeight="1">
      <c r="A12" s="7">
        <v>7</v>
      </c>
      <c r="B12" s="21" t="s">
        <v>49</v>
      </c>
      <c r="C12" s="9" t="s">
        <v>4</v>
      </c>
      <c r="D12" s="9">
        <f>KODLIPET!K16</f>
        <v>5</v>
      </c>
      <c r="E12" s="9">
        <f>BESUR!Q16</f>
        <v>7</v>
      </c>
      <c r="F12" s="9">
        <f>bydagotta!N16</f>
        <v>2</v>
      </c>
      <c r="G12" s="10">
        <f t="shared" si="0"/>
        <v>14</v>
      </c>
    </row>
    <row r="13" spans="1:15" s="1" customFormat="1" ht="22.5" customHeight="1">
      <c r="A13" s="7">
        <v>8</v>
      </c>
      <c r="B13" s="21" t="s">
        <v>29</v>
      </c>
      <c r="C13" s="9" t="s">
        <v>4</v>
      </c>
      <c r="D13" s="9">
        <f>KODLIPET!K17</f>
        <v>85</v>
      </c>
      <c r="E13" s="9">
        <f>BESUR!Q17</f>
        <v>245</v>
      </c>
      <c r="F13" s="9">
        <f>bydagotta!N17</f>
        <v>200</v>
      </c>
      <c r="G13" s="10">
        <f t="shared" si="0"/>
        <v>530</v>
      </c>
    </row>
    <row r="14" spans="1:15" s="1" customFormat="1" ht="22.5" customHeight="1">
      <c r="A14" s="7">
        <v>9</v>
      </c>
      <c r="B14" s="21" t="s">
        <v>5</v>
      </c>
      <c r="C14" s="9" t="s">
        <v>26</v>
      </c>
      <c r="D14" s="9">
        <f>KODLIPET!K18</f>
        <v>258</v>
      </c>
      <c r="E14" s="9">
        <f>BESUR!Q18</f>
        <v>245</v>
      </c>
      <c r="F14" s="9">
        <f>bydagotta!N18</f>
        <v>208</v>
      </c>
      <c r="G14" s="10">
        <f t="shared" si="0"/>
        <v>711</v>
      </c>
      <c r="H14" s="3"/>
      <c r="I14" s="3"/>
      <c r="J14" s="3"/>
      <c r="K14" s="3"/>
    </row>
    <row r="15" spans="1:15" s="1" customFormat="1" ht="22.5" customHeight="1">
      <c r="A15" s="7">
        <v>10</v>
      </c>
      <c r="B15" s="21" t="s">
        <v>6</v>
      </c>
      <c r="C15" s="9" t="s">
        <v>26</v>
      </c>
      <c r="D15" s="9">
        <f>KODLIPET!K19</f>
        <v>18</v>
      </c>
      <c r="E15" s="9">
        <f>BESUR!Q19</f>
        <v>58</v>
      </c>
      <c r="F15" s="9">
        <f>bydagotta!N19</f>
        <v>80</v>
      </c>
      <c r="G15" s="10">
        <f t="shared" si="0"/>
        <v>156</v>
      </c>
      <c r="H15" s="3"/>
      <c r="I15" s="3"/>
      <c r="J15" s="3"/>
      <c r="K15" s="3"/>
      <c r="L15" s="3"/>
      <c r="M15" s="3"/>
      <c r="N15" s="3"/>
      <c r="O15" s="3"/>
    </row>
    <row r="16" spans="1:15" s="1" customFormat="1" ht="22.5" customHeight="1">
      <c r="A16" s="7">
        <v>11</v>
      </c>
      <c r="B16" s="21" t="s">
        <v>30</v>
      </c>
      <c r="C16" s="9" t="s">
        <v>26</v>
      </c>
      <c r="D16" s="9">
        <f>KODLIPET!K20</f>
        <v>258</v>
      </c>
      <c r="E16" s="9">
        <f>BESUR!Q20</f>
        <v>0</v>
      </c>
      <c r="F16" s="9">
        <f>bydagotta!N20</f>
        <v>0</v>
      </c>
      <c r="G16" s="10">
        <f t="shared" si="0"/>
        <v>258</v>
      </c>
      <c r="H16" s="3"/>
      <c r="I16" s="3"/>
      <c r="J16" s="3"/>
      <c r="K16" s="3"/>
      <c r="L16" s="3"/>
      <c r="M16" s="3"/>
      <c r="N16" s="3"/>
      <c r="O16" s="3"/>
    </row>
    <row r="17" spans="1:15" s="1" customFormat="1" ht="22.5" customHeight="1">
      <c r="A17" s="7">
        <v>12</v>
      </c>
      <c r="B17" s="21" t="s">
        <v>17</v>
      </c>
      <c r="C17" s="9" t="s">
        <v>31</v>
      </c>
      <c r="D17" s="9">
        <f>KODLIPET!K21</f>
        <v>3.1999999999999997</v>
      </c>
      <c r="E17" s="9">
        <f>BESUR!Q21</f>
        <v>9.9500000000000011</v>
      </c>
      <c r="F17" s="9">
        <f>bydagotta!N21</f>
        <v>8.1699999999999982</v>
      </c>
      <c r="G17" s="10">
        <f t="shared" si="0"/>
        <v>21.32</v>
      </c>
      <c r="H17" s="3"/>
      <c r="I17" s="3"/>
      <c r="J17" s="3"/>
      <c r="K17" s="3"/>
      <c r="L17" s="3"/>
      <c r="M17" s="3"/>
      <c r="N17" s="3"/>
      <c r="O17" s="3"/>
    </row>
    <row r="18" spans="1:15" s="1" customFormat="1" ht="22.5" customHeight="1">
      <c r="A18" s="7">
        <v>13</v>
      </c>
      <c r="B18" s="21" t="s">
        <v>28</v>
      </c>
      <c r="C18" s="9" t="s">
        <v>26</v>
      </c>
      <c r="D18" s="9">
        <f>KODLIPET!K22</f>
        <v>0</v>
      </c>
      <c r="E18" s="9">
        <f>BESUR!Q22</f>
        <v>1</v>
      </c>
      <c r="F18" s="9">
        <f>bydagotta!N22</f>
        <v>20</v>
      </c>
      <c r="G18" s="10">
        <f t="shared" si="0"/>
        <v>21</v>
      </c>
      <c r="H18" s="3"/>
      <c r="I18" s="3"/>
      <c r="J18" s="3"/>
      <c r="K18" s="3"/>
      <c r="L18" s="3"/>
      <c r="M18" s="3"/>
      <c r="N18" s="3"/>
      <c r="O18" s="3"/>
    </row>
    <row r="19" spans="1:15" s="1" customFormat="1" ht="22.5" customHeight="1">
      <c r="A19" s="7">
        <v>14</v>
      </c>
      <c r="B19" s="21" t="s">
        <v>64</v>
      </c>
      <c r="C19" s="9" t="s">
        <v>26</v>
      </c>
      <c r="D19" s="9">
        <f>KODLIPET!K23</f>
        <v>0</v>
      </c>
      <c r="E19" s="9">
        <f>BESUR!Q23</f>
        <v>1</v>
      </c>
      <c r="F19" s="9">
        <f>bydagotta!N23</f>
        <v>20</v>
      </c>
      <c r="G19" s="10">
        <f t="shared" si="0"/>
        <v>21</v>
      </c>
      <c r="H19" s="3"/>
      <c r="I19" s="3"/>
      <c r="J19" s="3"/>
      <c r="K19" s="3"/>
      <c r="L19" s="3"/>
      <c r="M19" s="3"/>
      <c r="N19" s="3"/>
      <c r="O19" s="3"/>
    </row>
    <row r="20" spans="1:15" s="1" customFormat="1" ht="22.5" customHeight="1">
      <c r="A20" s="7">
        <v>15</v>
      </c>
      <c r="B20" s="21" t="s">
        <v>13</v>
      </c>
      <c r="C20" s="9" t="s">
        <v>14</v>
      </c>
      <c r="D20" s="9">
        <f>KODLIPET!K24</f>
        <v>0</v>
      </c>
      <c r="E20" s="9">
        <f>BESUR!Q24</f>
        <v>10</v>
      </c>
      <c r="F20" s="9">
        <f>bydagotta!N24</f>
        <v>0</v>
      </c>
      <c r="G20" s="10">
        <f t="shared" si="0"/>
        <v>10</v>
      </c>
      <c r="H20" s="3"/>
      <c r="I20" s="3"/>
      <c r="J20" s="3"/>
      <c r="K20" s="3"/>
      <c r="L20" s="3"/>
      <c r="M20" s="3"/>
      <c r="N20" s="3"/>
      <c r="O20" s="3"/>
    </row>
    <row r="21" spans="1:15" s="1" customFormat="1" ht="22.5" customHeight="1">
      <c r="A21" s="7">
        <v>16</v>
      </c>
      <c r="B21" s="21" t="s">
        <v>16</v>
      </c>
      <c r="C21" s="9" t="s">
        <v>26</v>
      </c>
      <c r="D21" s="9">
        <f>KODLIPET!K25</f>
        <v>5</v>
      </c>
      <c r="E21" s="9">
        <f>BESUR!Q25</f>
        <v>36</v>
      </c>
      <c r="F21" s="9">
        <f>bydagotta!N25</f>
        <v>15</v>
      </c>
      <c r="G21" s="10">
        <f t="shared" si="0"/>
        <v>56</v>
      </c>
      <c r="H21" s="3"/>
      <c r="I21" s="3"/>
      <c r="J21" s="3"/>
      <c r="K21" s="3"/>
      <c r="L21" s="3"/>
      <c r="M21" s="3"/>
      <c r="N21" s="3"/>
      <c r="O21" s="3"/>
    </row>
    <row r="22" spans="1:15" s="1" customFormat="1" ht="22.5" customHeight="1">
      <c r="A22" s="7">
        <v>17</v>
      </c>
      <c r="B22" s="21" t="s">
        <v>9</v>
      </c>
      <c r="C22" s="9" t="s">
        <v>26</v>
      </c>
      <c r="D22" s="9">
        <f>KODLIPET!K26</f>
        <v>0</v>
      </c>
      <c r="E22" s="9">
        <f>BESUR!Q26</f>
        <v>0</v>
      </c>
      <c r="F22" s="9">
        <f>bydagotta!N26</f>
        <v>0</v>
      </c>
      <c r="G22" s="10">
        <f t="shared" si="0"/>
        <v>0</v>
      </c>
      <c r="H22" s="3"/>
      <c r="I22" s="3"/>
      <c r="J22" s="3"/>
      <c r="K22" s="3"/>
      <c r="L22" s="3"/>
      <c r="M22" s="3"/>
      <c r="N22" s="3"/>
      <c r="O22" s="3"/>
    </row>
    <row r="23" spans="1:15" s="1" customFormat="1" ht="36" customHeight="1">
      <c r="A23" s="7">
        <v>18</v>
      </c>
      <c r="B23" s="21" t="s">
        <v>12</v>
      </c>
      <c r="C23" s="9" t="s">
        <v>50</v>
      </c>
      <c r="D23" s="9">
        <f>KODLIPET!K27</f>
        <v>0</v>
      </c>
      <c r="E23" s="9">
        <f>BESUR!Q27</f>
        <v>0</v>
      </c>
      <c r="F23" s="9">
        <f>bydagotta!N27</f>
        <v>0</v>
      </c>
      <c r="G23" s="10">
        <f t="shared" si="0"/>
        <v>0</v>
      </c>
      <c r="H23" s="3"/>
      <c r="I23" s="3"/>
      <c r="J23" s="3"/>
      <c r="K23" s="3"/>
      <c r="L23" s="3"/>
      <c r="M23" s="3"/>
      <c r="N23" s="3"/>
      <c r="O23" s="3"/>
    </row>
    <row r="24" spans="1:15" s="1" customFormat="1" ht="33" customHeight="1">
      <c r="A24" s="7">
        <v>19</v>
      </c>
      <c r="B24" s="21" t="s">
        <v>69</v>
      </c>
      <c r="C24" s="9" t="s">
        <v>15</v>
      </c>
      <c r="D24" s="9">
        <f>KODLIPET!K28</f>
        <v>5</v>
      </c>
      <c r="E24" s="9">
        <f>BESUR!Q28</f>
        <v>36</v>
      </c>
      <c r="F24" s="9">
        <f>bydagotta!N28</f>
        <v>15</v>
      </c>
      <c r="G24" s="10">
        <f t="shared" si="0"/>
        <v>56</v>
      </c>
      <c r="H24" s="3"/>
      <c r="I24" s="3"/>
      <c r="J24" s="3"/>
      <c r="K24" s="3"/>
      <c r="L24" s="3"/>
      <c r="M24" s="3"/>
      <c r="N24" s="3"/>
      <c r="O24" s="3"/>
    </row>
    <row r="25" spans="1:15" s="1" customFormat="1" ht="22.5" customHeight="1">
      <c r="A25" s="7">
        <v>20</v>
      </c>
      <c r="B25" s="26" t="s">
        <v>52</v>
      </c>
      <c r="C25" s="9"/>
      <c r="D25" s="9">
        <f>KODLIPET!K29</f>
        <v>0</v>
      </c>
      <c r="E25" s="9">
        <f>BESUR!Q29</f>
        <v>0</v>
      </c>
      <c r="F25" s="9">
        <f>bydagotta!N29</f>
        <v>0</v>
      </c>
      <c r="G25" s="10">
        <f t="shared" si="0"/>
        <v>0</v>
      </c>
      <c r="H25" s="3"/>
      <c r="I25" s="3"/>
      <c r="J25" s="3"/>
      <c r="K25" s="3"/>
      <c r="L25" s="3"/>
      <c r="M25" s="3"/>
      <c r="N25" s="3"/>
      <c r="O25" s="3"/>
    </row>
    <row r="26" spans="1:15" s="1" customFormat="1" ht="31.5" customHeight="1">
      <c r="A26" s="88" t="s">
        <v>32</v>
      </c>
      <c r="B26" s="89"/>
      <c r="C26" s="89"/>
      <c r="D26" s="89"/>
      <c r="E26" s="89"/>
      <c r="F26" s="89"/>
      <c r="G26" s="90"/>
      <c r="H26" s="3"/>
      <c r="I26" s="3"/>
      <c r="J26" s="3"/>
      <c r="K26" s="3"/>
      <c r="L26" s="3"/>
      <c r="M26" s="3"/>
      <c r="N26" s="3"/>
      <c r="O26" s="3"/>
    </row>
    <row r="27" spans="1:15" s="1" customFormat="1" ht="78" customHeight="1">
      <c r="A27" s="7">
        <v>1</v>
      </c>
      <c r="B27" s="21" t="s">
        <v>65</v>
      </c>
      <c r="C27" s="9" t="s">
        <v>26</v>
      </c>
      <c r="D27" s="9">
        <f>KODLIPET!K31</f>
        <v>7</v>
      </c>
      <c r="E27" s="9">
        <f>BESUR!Q31</f>
        <v>13</v>
      </c>
      <c r="F27" s="9">
        <f>bydagotta!N31</f>
        <v>10</v>
      </c>
      <c r="G27" s="10">
        <f t="shared" ref="G27:G32" si="1">SUM(D27:F27)</f>
        <v>30</v>
      </c>
      <c r="H27" s="3"/>
      <c r="I27" s="3"/>
      <c r="J27" s="3"/>
      <c r="K27" s="3"/>
      <c r="L27" s="3"/>
      <c r="M27" s="3"/>
      <c r="N27" s="3"/>
      <c r="O27" s="3"/>
    </row>
    <row r="28" spans="1:15" s="1" customFormat="1" ht="50.25" customHeight="1">
      <c r="A28" s="7">
        <v>2</v>
      </c>
      <c r="B28" s="21" t="s">
        <v>33</v>
      </c>
      <c r="C28" s="9" t="s">
        <v>26</v>
      </c>
      <c r="D28" s="9">
        <f>KODLIPET!K32</f>
        <v>7</v>
      </c>
      <c r="E28" s="9">
        <f>BESUR!Q32</f>
        <v>13</v>
      </c>
      <c r="F28" s="9">
        <f>bydagotta!N32</f>
        <v>0</v>
      </c>
      <c r="G28" s="10">
        <f t="shared" si="1"/>
        <v>20</v>
      </c>
      <c r="H28" s="3"/>
      <c r="I28" s="3"/>
      <c r="J28" s="3"/>
      <c r="K28" s="3"/>
      <c r="L28" s="3"/>
      <c r="M28" s="3"/>
      <c r="N28" s="3"/>
      <c r="O28" s="3"/>
    </row>
    <row r="29" spans="1:15" s="1" customFormat="1" ht="33" customHeight="1">
      <c r="A29" s="7">
        <v>3</v>
      </c>
      <c r="B29" s="21" t="s">
        <v>53</v>
      </c>
      <c r="C29" s="9" t="s">
        <v>15</v>
      </c>
      <c r="D29" s="9">
        <f>KODLIPET!K33</f>
        <v>175</v>
      </c>
      <c r="E29" s="9">
        <f>BESUR!Q33</f>
        <v>325</v>
      </c>
      <c r="F29" s="9">
        <f>bydagotta!N33</f>
        <v>250</v>
      </c>
      <c r="G29" s="10">
        <f t="shared" si="1"/>
        <v>750</v>
      </c>
      <c r="H29" s="3"/>
      <c r="I29" s="3"/>
      <c r="J29" s="3"/>
      <c r="K29" s="3"/>
      <c r="L29" s="3"/>
      <c r="M29" s="3"/>
      <c r="N29" s="3"/>
      <c r="O29" s="3"/>
    </row>
    <row r="30" spans="1:15" s="1" customFormat="1" ht="36.75" customHeight="1">
      <c r="A30" s="7">
        <v>4</v>
      </c>
      <c r="B30" s="21" t="s">
        <v>70</v>
      </c>
      <c r="C30" s="9" t="s">
        <v>15</v>
      </c>
      <c r="D30" s="9">
        <f>KODLIPET!K34</f>
        <v>105</v>
      </c>
      <c r="E30" s="9">
        <f>BESUR!Q34</f>
        <v>195</v>
      </c>
      <c r="F30" s="9">
        <f>bydagotta!N34</f>
        <v>150</v>
      </c>
      <c r="G30" s="10">
        <f t="shared" si="1"/>
        <v>450</v>
      </c>
      <c r="H30" s="3"/>
      <c r="I30" s="3"/>
      <c r="J30" s="3"/>
      <c r="K30" s="3"/>
      <c r="L30" s="3"/>
      <c r="M30" s="3"/>
      <c r="N30" s="3"/>
      <c r="O30" s="3"/>
    </row>
    <row r="31" spans="1:15" s="1" customFormat="1" ht="37.5" customHeight="1">
      <c r="A31" s="7">
        <v>5</v>
      </c>
      <c r="B31" s="21" t="s">
        <v>71</v>
      </c>
      <c r="C31" s="9" t="s">
        <v>15</v>
      </c>
      <c r="D31" s="9">
        <f>KODLIPET!K35</f>
        <v>140</v>
      </c>
      <c r="E31" s="9">
        <f>BESUR!Q35</f>
        <v>260</v>
      </c>
      <c r="F31" s="9">
        <f>bydagotta!N35</f>
        <v>200</v>
      </c>
      <c r="G31" s="10">
        <f t="shared" si="1"/>
        <v>600</v>
      </c>
      <c r="H31" s="3"/>
      <c r="I31" s="3"/>
      <c r="J31" s="3"/>
      <c r="K31" s="3"/>
      <c r="L31" s="3"/>
      <c r="M31" s="3"/>
      <c r="N31" s="3"/>
      <c r="O31" s="3"/>
    </row>
    <row r="32" spans="1:15" s="1" customFormat="1" ht="21.75" customHeight="1">
      <c r="A32" s="7">
        <v>6</v>
      </c>
      <c r="B32" s="26" t="s">
        <v>52</v>
      </c>
      <c r="C32" s="9"/>
      <c r="D32" s="9">
        <f>KODLIPET!K36</f>
        <v>0</v>
      </c>
      <c r="E32" s="9">
        <f>BESUR!Q36</f>
        <v>0</v>
      </c>
      <c r="F32" s="9">
        <f>bydagotta!N36</f>
        <v>0</v>
      </c>
      <c r="G32" s="10">
        <f t="shared" si="1"/>
        <v>0</v>
      </c>
      <c r="H32" s="3"/>
      <c r="I32" s="3"/>
      <c r="J32" s="3"/>
      <c r="K32" s="3"/>
      <c r="L32" s="3"/>
      <c r="M32" s="3"/>
      <c r="N32" s="3"/>
      <c r="O32" s="3"/>
    </row>
    <row r="33" spans="1:15" s="1" customFormat="1" ht="20.25" customHeight="1">
      <c r="A33" s="7">
        <v>7</v>
      </c>
      <c r="B33" s="8"/>
      <c r="C33" s="9"/>
      <c r="D33" s="9"/>
      <c r="E33" s="9"/>
      <c r="F33" s="9"/>
      <c r="G33" s="14"/>
      <c r="H33" s="3"/>
      <c r="I33" s="3"/>
      <c r="J33" s="3"/>
      <c r="K33" s="3"/>
      <c r="L33" s="3"/>
      <c r="M33" s="3"/>
      <c r="N33" s="3"/>
      <c r="O33" s="3"/>
    </row>
    <row r="34" spans="1:15" ht="16.5" customHeight="1">
      <c r="A34" s="86"/>
      <c r="B34" s="86"/>
      <c r="C34" s="86"/>
      <c r="D34" s="86"/>
      <c r="E34" s="86"/>
      <c r="F34" s="86"/>
      <c r="G34" s="86"/>
    </row>
    <row r="35" spans="1:15" ht="32.25" customHeight="1">
      <c r="A35" s="86"/>
      <c r="B35" s="86"/>
      <c r="C35" s="86"/>
      <c r="D35" s="86"/>
      <c r="E35" s="86"/>
      <c r="F35" s="86"/>
      <c r="G35" s="86"/>
    </row>
    <row r="36" spans="1:15" ht="16.5" customHeight="1">
      <c r="A36" s="11"/>
      <c r="B36" s="87" t="s">
        <v>128</v>
      </c>
      <c r="C36" s="94" t="s">
        <v>97</v>
      </c>
      <c r="D36" s="94"/>
      <c r="E36" s="94"/>
      <c r="F36" s="94"/>
      <c r="G36" s="94"/>
    </row>
    <row r="37" spans="1:15" ht="16.5" customHeight="1">
      <c r="A37" s="11"/>
      <c r="B37" s="87"/>
      <c r="C37" s="94"/>
      <c r="D37" s="94"/>
      <c r="E37" s="94"/>
      <c r="F37" s="94"/>
      <c r="G37" s="94"/>
    </row>
    <row r="38" spans="1:15" ht="25.9" customHeight="1">
      <c r="A38" s="11"/>
      <c r="B38" s="87"/>
      <c r="C38" s="94"/>
      <c r="D38" s="94"/>
      <c r="E38" s="94"/>
      <c r="F38" s="94"/>
      <c r="G38" s="94"/>
    </row>
    <row r="39" spans="1:15" ht="24" customHeight="1">
      <c r="A39" s="16"/>
      <c r="B39" s="16"/>
      <c r="C39" s="16"/>
      <c r="D39" s="16"/>
      <c r="E39" s="16"/>
      <c r="F39" s="16"/>
      <c r="G39" s="16"/>
    </row>
    <row r="40" spans="1:15" ht="16.5" customHeight="1">
      <c r="A40" s="16"/>
      <c r="B40" s="16"/>
      <c r="C40" s="16"/>
      <c r="D40" s="16"/>
      <c r="E40" s="16"/>
      <c r="F40" s="16"/>
      <c r="G40" s="16"/>
    </row>
    <row r="41" spans="1:15" ht="16.5" customHeight="1">
      <c r="A41" s="85" t="s">
        <v>96</v>
      </c>
      <c r="B41" s="85"/>
      <c r="C41" s="85"/>
      <c r="D41" s="85"/>
      <c r="E41" s="85"/>
      <c r="F41" s="85"/>
      <c r="G41" s="85"/>
    </row>
    <row r="42" spans="1:15" ht="16.5" customHeight="1">
      <c r="A42" s="85"/>
      <c r="B42" s="85"/>
      <c r="C42" s="85"/>
      <c r="D42" s="85"/>
      <c r="E42" s="85"/>
      <c r="F42" s="85"/>
      <c r="G42" s="85"/>
    </row>
    <row r="43" spans="1:15" ht="16.5" customHeight="1">
      <c r="A43" s="85"/>
      <c r="B43" s="85"/>
      <c r="C43" s="85"/>
      <c r="D43" s="85"/>
      <c r="E43" s="85"/>
      <c r="F43" s="85"/>
      <c r="G43" s="85"/>
    </row>
    <row r="44" spans="1:15" ht="16.5" customHeight="1">
      <c r="A44" s="16"/>
      <c r="B44" s="16"/>
      <c r="C44" s="16"/>
      <c r="D44" s="16"/>
      <c r="E44" s="16"/>
      <c r="F44" s="16"/>
      <c r="G44" s="16"/>
    </row>
    <row r="45" spans="1:15" ht="16.5" customHeight="1">
      <c r="A45" s="16"/>
      <c r="B45" s="16"/>
      <c r="C45" s="16"/>
      <c r="D45" s="16"/>
      <c r="E45" s="16"/>
      <c r="F45" s="16"/>
      <c r="G45" s="16"/>
    </row>
    <row r="46" spans="1:15" ht="15" customHeight="1">
      <c r="A46" s="16"/>
      <c r="B46" s="16"/>
      <c r="C46" s="16"/>
      <c r="D46" s="16"/>
      <c r="E46" s="16"/>
      <c r="F46" s="16"/>
      <c r="G46" s="16"/>
    </row>
    <row r="47" spans="1:15" ht="16.5" customHeight="1">
      <c r="A47" s="16"/>
      <c r="B47" s="16"/>
      <c r="C47" s="16"/>
      <c r="D47" s="16"/>
      <c r="E47" s="16"/>
      <c r="F47" s="16"/>
      <c r="G47" s="16"/>
    </row>
    <row r="48" spans="1:15" ht="15" customHeight="1">
      <c r="A48" s="16"/>
      <c r="B48" s="16"/>
      <c r="C48" s="16"/>
      <c r="D48" s="16"/>
      <c r="E48" s="16"/>
      <c r="F48" s="16"/>
      <c r="G48" s="16"/>
    </row>
    <row r="49" spans="1:7" ht="15" customHeight="1">
      <c r="A49" s="16"/>
      <c r="B49" s="16"/>
      <c r="C49" s="16"/>
      <c r="D49" s="16"/>
      <c r="E49" s="16"/>
      <c r="F49" s="16"/>
      <c r="G49" s="16"/>
    </row>
    <row r="50" spans="1:7" ht="15" customHeight="1">
      <c r="A50" s="16"/>
      <c r="B50" s="16"/>
      <c r="C50" s="16"/>
      <c r="D50" s="16"/>
      <c r="E50" s="16"/>
      <c r="F50" s="16"/>
      <c r="G50" s="16"/>
    </row>
    <row r="51" spans="1:7" ht="15" customHeight="1">
      <c r="A51" s="16"/>
      <c r="B51" s="16"/>
      <c r="C51" s="16"/>
      <c r="D51" s="16"/>
      <c r="E51" s="16"/>
      <c r="F51" s="16"/>
      <c r="G51" s="16"/>
    </row>
    <row r="52" spans="1:7" ht="15" customHeight="1">
      <c r="A52" s="16"/>
      <c r="B52" s="16"/>
      <c r="C52" s="16"/>
      <c r="D52" s="16"/>
      <c r="E52" s="16"/>
      <c r="F52" s="16"/>
      <c r="G52" s="16"/>
    </row>
    <row r="53" spans="1:7" ht="15" customHeight="1">
      <c r="A53" s="16"/>
      <c r="B53" s="16"/>
      <c r="C53" s="16"/>
      <c r="D53" s="16"/>
      <c r="E53" s="16"/>
      <c r="F53" s="16"/>
      <c r="G53" s="16"/>
    </row>
    <row r="54" spans="1:7" ht="15" customHeight="1">
      <c r="A54" s="16"/>
      <c r="B54" s="16"/>
      <c r="C54" s="16"/>
      <c r="D54" s="16"/>
      <c r="E54" s="16"/>
      <c r="F54" s="16"/>
      <c r="G54" s="16"/>
    </row>
    <row r="55" spans="1:7" ht="15" customHeight="1">
      <c r="A55" s="16"/>
      <c r="B55" s="16"/>
      <c r="C55" s="16"/>
      <c r="D55" s="16"/>
      <c r="E55" s="16"/>
      <c r="F55" s="16"/>
      <c r="G55" s="16"/>
    </row>
    <row r="56" spans="1:7" ht="33" customHeight="1">
      <c r="A56" s="11"/>
      <c r="B56" s="12"/>
      <c r="C56" s="12"/>
      <c r="D56" s="12"/>
      <c r="E56" s="12"/>
      <c r="F56" s="12"/>
      <c r="G56" s="12"/>
    </row>
    <row r="57" spans="1:7" ht="16.5" customHeight="1">
      <c r="A57" s="11"/>
      <c r="B57" s="85"/>
      <c r="C57" s="13"/>
      <c r="D57" s="13"/>
      <c r="E57" s="13"/>
      <c r="F57" s="13"/>
      <c r="G57" s="85"/>
    </row>
    <row r="58" spans="1:7" ht="16.5" customHeight="1">
      <c r="A58" s="11"/>
      <c r="B58" s="85"/>
      <c r="C58" s="13"/>
      <c r="D58" s="13"/>
      <c r="E58" s="13"/>
      <c r="F58" s="13"/>
      <c r="G58" s="85"/>
    </row>
    <row r="59" spans="1:7" ht="16.5">
      <c r="A59" s="11"/>
      <c r="B59" s="85"/>
      <c r="C59" s="13"/>
      <c r="D59" s="13"/>
      <c r="E59" s="13"/>
      <c r="F59" s="13"/>
      <c r="G59" s="85"/>
    </row>
  </sheetData>
  <mergeCells count="14">
    <mergeCell ref="A1:G1"/>
    <mergeCell ref="A2:G2"/>
    <mergeCell ref="A4:A5"/>
    <mergeCell ref="B4:B5"/>
    <mergeCell ref="C4:C5"/>
    <mergeCell ref="A41:G43"/>
    <mergeCell ref="B57:B59"/>
    <mergeCell ref="G57:G59"/>
    <mergeCell ref="A34:G35"/>
    <mergeCell ref="A3:G3"/>
    <mergeCell ref="B36:B38"/>
    <mergeCell ref="A26:G26"/>
    <mergeCell ref="D4:G4"/>
    <mergeCell ref="C36:G38"/>
  </mergeCells>
  <printOptions horizontalCentered="1"/>
  <pageMargins left="0" right="0" top="0" bottom="0" header="0.19685039370078741" footer="0.31496062992125984"/>
  <pageSetup scale="96" orientation="portrait" verticalDpi="300" r:id="rId1"/>
  <rowBreaks count="1" manualBreakCount="1">
    <brk id="25" max="12" man="1"/>
  </rowBreaks>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dimension ref="A1:S63"/>
  <sheetViews>
    <sheetView view="pageBreakPreview" topLeftCell="A37" zoomScaleSheetLayoutView="100" workbookViewId="0">
      <selection activeCell="J49" sqref="J49"/>
    </sheetView>
  </sheetViews>
  <sheetFormatPr defaultColWidth="9.140625" defaultRowHeight="15"/>
  <cols>
    <col min="1" max="1" width="3.7109375" style="6" customWidth="1"/>
    <col min="2" max="2" width="42.5703125" style="6" customWidth="1"/>
    <col min="3" max="3" width="6.28515625" style="6" customWidth="1"/>
    <col min="4" max="4" width="9.28515625" style="6" bestFit="1" customWidth="1"/>
    <col min="5" max="6" width="9.42578125" style="6" bestFit="1" customWidth="1"/>
    <col min="7" max="7" width="10.7109375" style="6" bestFit="1" customWidth="1"/>
    <col min="8" max="10" width="9.42578125" style="6" bestFit="1" customWidth="1"/>
    <col min="11" max="11" width="7.140625" style="6" bestFit="1" customWidth="1"/>
    <col min="12" max="12" width="5.140625" style="6" customWidth="1"/>
    <col min="13" max="13" width="9.140625" style="6" customWidth="1"/>
    <col min="14" max="14" width="14.28515625" style="6" customWidth="1"/>
    <col min="15" max="19" width="9.140625" style="6" customWidth="1"/>
    <col min="20" max="16384" width="9.140625" style="6"/>
  </cols>
  <sheetData>
    <row r="1" spans="1:11" s="1" customFormat="1" ht="29.25" customHeight="1">
      <c r="A1" s="99" t="s">
        <v>0</v>
      </c>
      <c r="B1" s="99"/>
      <c r="C1" s="99"/>
      <c r="D1" s="99"/>
      <c r="E1" s="99"/>
      <c r="F1" s="99"/>
      <c r="G1" s="99"/>
      <c r="H1" s="99"/>
      <c r="I1" s="99"/>
      <c r="J1" s="99"/>
      <c r="K1" s="99"/>
    </row>
    <row r="2" spans="1:11" s="1" customFormat="1" ht="29.25" customHeight="1">
      <c r="A2" s="99" t="s">
        <v>73</v>
      </c>
      <c r="B2" s="99"/>
      <c r="C2" s="99"/>
      <c r="D2" s="99"/>
      <c r="E2" s="99"/>
      <c r="F2" s="99"/>
      <c r="G2" s="99"/>
      <c r="H2" s="99"/>
      <c r="I2" s="99"/>
      <c r="J2" s="99"/>
      <c r="K2" s="99"/>
    </row>
    <row r="3" spans="1:11" s="1" customFormat="1" ht="36.75" customHeight="1">
      <c r="A3" s="71" t="s">
        <v>19</v>
      </c>
      <c r="B3" s="71"/>
      <c r="C3" s="71"/>
      <c r="D3" s="71"/>
      <c r="E3" s="71"/>
      <c r="F3" s="71"/>
      <c r="G3" s="71"/>
      <c r="H3" s="71"/>
      <c r="I3" s="71"/>
      <c r="J3" s="71"/>
      <c r="K3" s="71"/>
    </row>
    <row r="4" spans="1:11" s="1" customFormat="1" ht="27.75" customHeight="1">
      <c r="A4" s="72" t="s">
        <v>1</v>
      </c>
      <c r="B4" s="79" t="s">
        <v>2</v>
      </c>
      <c r="C4" s="79" t="s">
        <v>3</v>
      </c>
      <c r="D4" s="91" t="s">
        <v>98</v>
      </c>
      <c r="E4" s="92"/>
      <c r="F4" s="92"/>
      <c r="G4" s="92"/>
      <c r="H4" s="92"/>
      <c r="I4" s="92"/>
      <c r="J4" s="92"/>
      <c r="K4" s="93"/>
    </row>
    <row r="5" spans="1:11" s="1" customFormat="1" ht="27.75" customHeight="1">
      <c r="A5" s="72"/>
      <c r="B5" s="98"/>
      <c r="C5" s="98"/>
      <c r="D5" s="96" t="s">
        <v>101</v>
      </c>
      <c r="E5" s="100"/>
      <c r="F5" s="100"/>
      <c r="G5" s="100"/>
      <c r="H5" s="100"/>
      <c r="I5" s="100"/>
      <c r="J5" s="100"/>
      <c r="K5" s="97"/>
    </row>
    <row r="6" spans="1:11" s="2" customFormat="1" ht="30" customHeight="1">
      <c r="A6" s="72"/>
      <c r="B6" s="72" t="s">
        <v>102</v>
      </c>
      <c r="C6" s="72"/>
      <c r="D6" s="39">
        <v>534251</v>
      </c>
      <c r="E6" s="39">
        <v>534252</v>
      </c>
      <c r="F6" s="39">
        <v>534256</v>
      </c>
      <c r="G6" s="19" t="s">
        <v>85</v>
      </c>
      <c r="H6" s="19" t="s">
        <v>86</v>
      </c>
      <c r="I6" s="19">
        <v>534248</v>
      </c>
      <c r="J6" s="19">
        <v>534247</v>
      </c>
      <c r="K6" s="101" t="s">
        <v>54</v>
      </c>
    </row>
    <row r="7" spans="1:11" s="2" customFormat="1" ht="30" customHeight="1">
      <c r="A7" s="72"/>
      <c r="B7" s="72" t="s">
        <v>103</v>
      </c>
      <c r="C7" s="72"/>
      <c r="D7" s="39" t="s">
        <v>75</v>
      </c>
      <c r="E7" s="39" t="s">
        <v>74</v>
      </c>
      <c r="F7" s="39" t="s">
        <v>75</v>
      </c>
      <c r="G7" s="49" t="s">
        <v>74</v>
      </c>
      <c r="H7" s="19" t="s">
        <v>74</v>
      </c>
      <c r="I7" s="19" t="s">
        <v>75</v>
      </c>
      <c r="J7" s="19" t="s">
        <v>76</v>
      </c>
      <c r="K7" s="102"/>
    </row>
    <row r="8" spans="1:11" s="2" customFormat="1" ht="38.450000000000003" customHeight="1">
      <c r="A8" s="43"/>
      <c r="B8" s="96" t="s">
        <v>79</v>
      </c>
      <c r="C8" s="97"/>
      <c r="D8" s="48" t="s">
        <v>87</v>
      </c>
      <c r="E8" s="48" t="s">
        <v>88</v>
      </c>
      <c r="F8" s="48" t="s">
        <v>89</v>
      </c>
      <c r="G8" s="48" t="s">
        <v>90</v>
      </c>
      <c r="H8" s="48" t="s">
        <v>91</v>
      </c>
      <c r="I8" s="48" t="s">
        <v>92</v>
      </c>
      <c r="J8" s="48" t="s">
        <v>93</v>
      </c>
      <c r="K8" s="102"/>
    </row>
    <row r="9" spans="1:11" s="2" customFormat="1" ht="30" customHeight="1">
      <c r="A9" s="43"/>
      <c r="B9" s="96" t="s">
        <v>104</v>
      </c>
      <c r="C9" s="97"/>
      <c r="D9" s="48" t="s">
        <v>80</v>
      </c>
      <c r="E9" s="48" t="s">
        <v>80</v>
      </c>
      <c r="F9" s="48" t="s">
        <v>94</v>
      </c>
      <c r="G9" s="48" t="s">
        <v>94</v>
      </c>
      <c r="H9" s="48" t="s">
        <v>94</v>
      </c>
      <c r="I9" s="48" t="s">
        <v>94</v>
      </c>
      <c r="J9" s="48" t="s">
        <v>94</v>
      </c>
      <c r="K9" s="103"/>
    </row>
    <row r="10" spans="1:11" s="1" customFormat="1" ht="22.5" customHeight="1">
      <c r="A10" s="7">
        <v>1</v>
      </c>
      <c r="B10" s="21" t="s">
        <v>60</v>
      </c>
      <c r="C10" s="9" t="s">
        <v>26</v>
      </c>
      <c r="D10" s="9">
        <v>0</v>
      </c>
      <c r="E10" s="9">
        <v>0</v>
      </c>
      <c r="F10" s="9">
        <v>0</v>
      </c>
      <c r="G10" s="9">
        <v>0</v>
      </c>
      <c r="H10" s="9">
        <v>0</v>
      </c>
      <c r="I10" s="9">
        <v>0</v>
      </c>
      <c r="J10" s="9">
        <v>0</v>
      </c>
      <c r="K10" s="9">
        <f t="shared" ref="K10:K29" si="0">SUM(D10:J10)</f>
        <v>0</v>
      </c>
    </row>
    <row r="11" spans="1:11" s="1" customFormat="1" ht="22.5" customHeight="1">
      <c r="A11" s="7">
        <v>2</v>
      </c>
      <c r="B11" s="21" t="s">
        <v>61</v>
      </c>
      <c r="C11" s="9" t="s">
        <v>26</v>
      </c>
      <c r="D11" s="9">
        <v>2</v>
      </c>
      <c r="E11" s="9">
        <v>1</v>
      </c>
      <c r="F11" s="9">
        <v>0</v>
      </c>
      <c r="G11" s="9">
        <v>0</v>
      </c>
      <c r="H11" s="9">
        <v>1</v>
      </c>
      <c r="I11" s="9">
        <v>1</v>
      </c>
      <c r="J11" s="9">
        <v>0</v>
      </c>
      <c r="K11" s="9">
        <f t="shared" si="0"/>
        <v>5</v>
      </c>
    </row>
    <row r="12" spans="1:11" s="1" customFormat="1" ht="22.5" customHeight="1">
      <c r="A12" s="7">
        <v>3</v>
      </c>
      <c r="B12" s="21" t="s">
        <v>62</v>
      </c>
      <c r="C12" s="9" t="s">
        <v>26</v>
      </c>
      <c r="D12" s="9">
        <v>0</v>
      </c>
      <c r="E12" s="9">
        <v>0</v>
      </c>
      <c r="F12" s="9">
        <v>0</v>
      </c>
      <c r="G12" s="9">
        <v>0</v>
      </c>
      <c r="H12" s="9">
        <v>0</v>
      </c>
      <c r="I12" s="9">
        <v>0</v>
      </c>
      <c r="J12" s="9">
        <v>0</v>
      </c>
      <c r="K12" s="9">
        <f t="shared" si="0"/>
        <v>0</v>
      </c>
    </row>
    <row r="13" spans="1:11" s="1" customFormat="1" ht="22.5" customHeight="1">
      <c r="A13" s="7">
        <v>4</v>
      </c>
      <c r="B13" s="21" t="s">
        <v>63</v>
      </c>
      <c r="C13" s="9" t="s">
        <v>26</v>
      </c>
      <c r="D13" s="9">
        <v>0</v>
      </c>
      <c r="E13" s="9">
        <v>0</v>
      </c>
      <c r="F13" s="9">
        <v>0</v>
      </c>
      <c r="G13" s="9">
        <v>0</v>
      </c>
      <c r="H13" s="9">
        <v>0</v>
      </c>
      <c r="I13" s="9">
        <v>0</v>
      </c>
      <c r="J13" s="9">
        <v>0</v>
      </c>
      <c r="K13" s="9">
        <f t="shared" si="0"/>
        <v>0</v>
      </c>
    </row>
    <row r="14" spans="1:11" s="1" customFormat="1" ht="22.5" customHeight="1">
      <c r="A14" s="7">
        <v>5</v>
      </c>
      <c r="B14" s="21" t="s">
        <v>25</v>
      </c>
      <c r="C14" s="9" t="s">
        <v>26</v>
      </c>
      <c r="D14" s="9">
        <v>0</v>
      </c>
      <c r="E14" s="9">
        <v>0</v>
      </c>
      <c r="F14" s="9">
        <v>0</v>
      </c>
      <c r="G14" s="9">
        <v>0</v>
      </c>
      <c r="H14" s="9">
        <v>0</v>
      </c>
      <c r="I14" s="9">
        <v>0</v>
      </c>
      <c r="J14" s="9">
        <v>0</v>
      </c>
      <c r="K14" s="9">
        <f t="shared" si="0"/>
        <v>0</v>
      </c>
    </row>
    <row r="15" spans="1:11" s="1" customFormat="1" ht="22.5" customHeight="1">
      <c r="A15" s="7">
        <v>6</v>
      </c>
      <c r="B15" s="21" t="s">
        <v>27</v>
      </c>
      <c r="C15" s="9" t="s">
        <v>26</v>
      </c>
      <c r="D15" s="9">
        <v>0</v>
      </c>
      <c r="E15" s="9">
        <v>0</v>
      </c>
      <c r="F15" s="9">
        <v>0</v>
      </c>
      <c r="G15" s="9">
        <v>0</v>
      </c>
      <c r="H15" s="9">
        <v>0</v>
      </c>
      <c r="I15" s="9">
        <v>0</v>
      </c>
      <c r="J15" s="9">
        <v>0</v>
      </c>
      <c r="K15" s="9">
        <f t="shared" si="0"/>
        <v>0</v>
      </c>
    </row>
    <row r="16" spans="1:11" s="1" customFormat="1" ht="22.5" customHeight="1">
      <c r="A16" s="7">
        <v>7</v>
      </c>
      <c r="B16" s="21" t="s">
        <v>49</v>
      </c>
      <c r="C16" s="9" t="s">
        <v>4</v>
      </c>
      <c r="D16" s="9">
        <v>2</v>
      </c>
      <c r="E16" s="9">
        <v>1</v>
      </c>
      <c r="F16" s="9">
        <v>0</v>
      </c>
      <c r="G16" s="9">
        <v>0</v>
      </c>
      <c r="H16" s="9">
        <v>1</v>
      </c>
      <c r="I16" s="9">
        <v>1</v>
      </c>
      <c r="J16" s="9">
        <v>0</v>
      </c>
      <c r="K16" s="9">
        <f t="shared" si="0"/>
        <v>5</v>
      </c>
    </row>
    <row r="17" spans="1:19" s="1" customFormat="1" ht="22.5" customHeight="1">
      <c r="A17" s="7">
        <v>8</v>
      </c>
      <c r="B17" s="21" t="s">
        <v>29</v>
      </c>
      <c r="C17" s="9" t="s">
        <v>4</v>
      </c>
      <c r="D17" s="9">
        <v>22</v>
      </c>
      <c r="E17" s="9">
        <v>11</v>
      </c>
      <c r="F17" s="9">
        <v>8</v>
      </c>
      <c r="G17" s="9">
        <v>12</v>
      </c>
      <c r="H17" s="9">
        <v>11</v>
      </c>
      <c r="I17" s="9">
        <v>13</v>
      </c>
      <c r="J17" s="9">
        <v>8</v>
      </c>
      <c r="K17" s="9">
        <f t="shared" si="0"/>
        <v>85</v>
      </c>
    </row>
    <row r="18" spans="1:19" s="1" customFormat="1" ht="22.5" customHeight="1">
      <c r="A18" s="7">
        <v>9</v>
      </c>
      <c r="B18" s="21" t="s">
        <v>5</v>
      </c>
      <c r="C18" s="9" t="s">
        <v>26</v>
      </c>
      <c r="D18" s="9">
        <v>88</v>
      </c>
      <c r="E18" s="9">
        <v>44</v>
      </c>
      <c r="F18" s="9">
        <v>16</v>
      </c>
      <c r="G18" s="9">
        <v>24</v>
      </c>
      <c r="H18" s="9">
        <v>24</v>
      </c>
      <c r="I18" s="9">
        <v>30</v>
      </c>
      <c r="J18" s="9">
        <v>32</v>
      </c>
      <c r="K18" s="9">
        <f t="shared" si="0"/>
        <v>258</v>
      </c>
      <c r="L18" s="3"/>
      <c r="M18" s="3"/>
      <c r="N18" s="3"/>
      <c r="O18" s="3"/>
    </row>
    <row r="19" spans="1:19" s="1" customFormat="1" ht="22.5" customHeight="1">
      <c r="A19" s="7">
        <v>10</v>
      </c>
      <c r="B19" s="21" t="s">
        <v>6</v>
      </c>
      <c r="C19" s="9" t="s">
        <v>26</v>
      </c>
      <c r="D19" s="9">
        <v>4</v>
      </c>
      <c r="E19" s="9">
        <v>4</v>
      </c>
      <c r="F19" s="9">
        <v>0</v>
      </c>
      <c r="G19" s="9">
        <v>0</v>
      </c>
      <c r="H19" s="9">
        <v>4</v>
      </c>
      <c r="I19" s="9">
        <v>2</v>
      </c>
      <c r="J19" s="9">
        <v>4</v>
      </c>
      <c r="K19" s="9">
        <f t="shared" si="0"/>
        <v>18</v>
      </c>
      <c r="L19" s="3"/>
      <c r="M19" s="3"/>
      <c r="N19" s="3"/>
      <c r="O19" s="3"/>
      <c r="P19" s="3"/>
      <c r="Q19" s="3"/>
      <c r="R19" s="3"/>
      <c r="S19" s="3"/>
    </row>
    <row r="20" spans="1:19" s="1" customFormat="1" ht="22.5" customHeight="1">
      <c r="A20" s="7">
        <v>11</v>
      </c>
      <c r="B20" s="21" t="s">
        <v>30</v>
      </c>
      <c r="C20" s="9" t="s">
        <v>26</v>
      </c>
      <c r="D20" s="9">
        <f>D18</f>
        <v>88</v>
      </c>
      <c r="E20" s="9">
        <f>E18</f>
        <v>44</v>
      </c>
      <c r="F20" s="9">
        <f t="shared" ref="F20:J20" si="1">F18</f>
        <v>16</v>
      </c>
      <c r="G20" s="9">
        <f t="shared" si="1"/>
        <v>24</v>
      </c>
      <c r="H20" s="9">
        <f t="shared" si="1"/>
        <v>24</v>
      </c>
      <c r="I20" s="9">
        <f t="shared" si="1"/>
        <v>30</v>
      </c>
      <c r="J20" s="9">
        <f t="shared" si="1"/>
        <v>32</v>
      </c>
      <c r="K20" s="9">
        <f t="shared" si="0"/>
        <v>258</v>
      </c>
      <c r="L20" s="3"/>
      <c r="M20" s="3"/>
      <c r="N20" s="3"/>
      <c r="O20" s="3"/>
      <c r="P20" s="3"/>
      <c r="Q20" s="3"/>
      <c r="R20" s="3"/>
      <c r="S20" s="3"/>
    </row>
    <row r="21" spans="1:19" s="1" customFormat="1" ht="22.5" customHeight="1">
      <c r="A21" s="7">
        <v>12</v>
      </c>
      <c r="B21" s="21" t="s">
        <v>17</v>
      </c>
      <c r="C21" s="9" t="s">
        <v>31</v>
      </c>
      <c r="D21" s="9">
        <v>0.8</v>
      </c>
      <c r="E21" s="9">
        <v>0.4</v>
      </c>
      <c r="F21" s="9">
        <v>0.32</v>
      </c>
      <c r="G21" s="9">
        <v>0.48</v>
      </c>
      <c r="H21" s="9">
        <v>0.4</v>
      </c>
      <c r="I21" s="9">
        <v>0.48</v>
      </c>
      <c r="J21" s="9">
        <v>0.32</v>
      </c>
      <c r="K21" s="9">
        <f t="shared" si="0"/>
        <v>3.1999999999999997</v>
      </c>
      <c r="L21" s="3"/>
      <c r="M21" s="3"/>
      <c r="N21" s="3"/>
      <c r="O21" s="3"/>
      <c r="P21" s="3"/>
      <c r="Q21" s="3"/>
      <c r="R21" s="3"/>
      <c r="S21" s="3"/>
    </row>
    <row r="22" spans="1:19" s="1" customFormat="1" ht="22.5" customHeight="1">
      <c r="A22" s="7">
        <v>13</v>
      </c>
      <c r="B22" s="21" t="s">
        <v>28</v>
      </c>
      <c r="C22" s="9" t="s">
        <v>26</v>
      </c>
      <c r="D22" s="9">
        <v>0</v>
      </c>
      <c r="E22" s="9">
        <v>0</v>
      </c>
      <c r="F22" s="9">
        <v>0</v>
      </c>
      <c r="G22" s="9">
        <v>0</v>
      </c>
      <c r="H22" s="9">
        <v>0</v>
      </c>
      <c r="I22" s="9">
        <v>0</v>
      </c>
      <c r="J22" s="9">
        <v>0</v>
      </c>
      <c r="K22" s="9">
        <f t="shared" si="0"/>
        <v>0</v>
      </c>
      <c r="L22" s="3"/>
      <c r="M22" s="3"/>
      <c r="N22" s="3"/>
      <c r="O22" s="3"/>
      <c r="P22" s="3"/>
      <c r="Q22" s="3"/>
      <c r="R22" s="3"/>
      <c r="S22" s="3"/>
    </row>
    <row r="23" spans="1:19" s="1" customFormat="1" ht="22.5" customHeight="1">
      <c r="A23" s="7">
        <v>14</v>
      </c>
      <c r="B23" s="21" t="s">
        <v>64</v>
      </c>
      <c r="C23" s="9" t="s">
        <v>26</v>
      </c>
      <c r="D23" s="9">
        <v>0</v>
      </c>
      <c r="E23" s="9">
        <v>0</v>
      </c>
      <c r="F23" s="9">
        <v>0</v>
      </c>
      <c r="G23" s="9">
        <v>0</v>
      </c>
      <c r="H23" s="9">
        <v>0</v>
      </c>
      <c r="I23" s="9">
        <v>0</v>
      </c>
      <c r="J23" s="9">
        <v>0</v>
      </c>
      <c r="K23" s="9">
        <f t="shared" si="0"/>
        <v>0</v>
      </c>
      <c r="L23" s="3"/>
      <c r="M23" s="3"/>
      <c r="N23" s="3"/>
      <c r="O23" s="3"/>
      <c r="P23" s="3"/>
      <c r="Q23" s="3"/>
      <c r="R23" s="3"/>
      <c r="S23" s="3"/>
    </row>
    <row r="24" spans="1:19" s="1" customFormat="1" ht="22.5" customHeight="1">
      <c r="A24" s="7">
        <v>15</v>
      </c>
      <c r="B24" s="21" t="s">
        <v>13</v>
      </c>
      <c r="C24" s="9" t="s">
        <v>14</v>
      </c>
      <c r="D24" s="9">
        <v>0</v>
      </c>
      <c r="E24" s="9">
        <v>0</v>
      </c>
      <c r="F24" s="9">
        <v>0</v>
      </c>
      <c r="G24" s="9">
        <v>0</v>
      </c>
      <c r="H24" s="9">
        <v>0</v>
      </c>
      <c r="I24" s="9">
        <v>0</v>
      </c>
      <c r="J24" s="9">
        <v>0</v>
      </c>
      <c r="K24" s="9">
        <f t="shared" si="0"/>
        <v>0</v>
      </c>
      <c r="L24" s="3"/>
      <c r="M24" s="3"/>
      <c r="N24" s="3"/>
      <c r="O24" s="3"/>
      <c r="P24" s="3"/>
      <c r="Q24" s="3"/>
      <c r="R24" s="3"/>
      <c r="S24" s="3"/>
    </row>
    <row r="25" spans="1:19" s="1" customFormat="1" ht="22.5" customHeight="1">
      <c r="A25" s="7">
        <v>16</v>
      </c>
      <c r="B25" s="21" t="s">
        <v>16</v>
      </c>
      <c r="C25" s="9" t="s">
        <v>26</v>
      </c>
      <c r="D25" s="9">
        <f>D10+D11</f>
        <v>2</v>
      </c>
      <c r="E25" s="9">
        <f>E10+E11</f>
        <v>1</v>
      </c>
      <c r="F25" s="9">
        <f t="shared" ref="F25:J25" si="2">F10+F11</f>
        <v>0</v>
      </c>
      <c r="G25" s="9">
        <f t="shared" si="2"/>
        <v>0</v>
      </c>
      <c r="H25" s="9">
        <f t="shared" si="2"/>
        <v>1</v>
      </c>
      <c r="I25" s="9">
        <f t="shared" si="2"/>
        <v>1</v>
      </c>
      <c r="J25" s="9">
        <f t="shared" si="2"/>
        <v>0</v>
      </c>
      <c r="K25" s="9">
        <f t="shared" si="0"/>
        <v>5</v>
      </c>
      <c r="L25" s="3"/>
      <c r="M25" s="3"/>
      <c r="N25" s="3"/>
      <c r="O25" s="3"/>
      <c r="P25" s="3"/>
      <c r="Q25" s="3"/>
      <c r="R25" s="3"/>
      <c r="S25" s="3"/>
    </row>
    <row r="26" spans="1:19" s="1" customFormat="1" ht="22.5" customHeight="1">
      <c r="A26" s="7">
        <v>17</v>
      </c>
      <c r="B26" s="21" t="s">
        <v>9</v>
      </c>
      <c r="C26" s="9" t="s">
        <v>26</v>
      </c>
      <c r="D26" s="9">
        <f>D12+D13</f>
        <v>0</v>
      </c>
      <c r="E26" s="9">
        <f>E12+E13</f>
        <v>0</v>
      </c>
      <c r="F26" s="9">
        <f t="shared" ref="F26:J26" si="3">F12+F13</f>
        <v>0</v>
      </c>
      <c r="G26" s="9">
        <f t="shared" si="3"/>
        <v>0</v>
      </c>
      <c r="H26" s="9">
        <f t="shared" si="3"/>
        <v>0</v>
      </c>
      <c r="I26" s="9">
        <f t="shared" si="3"/>
        <v>0</v>
      </c>
      <c r="J26" s="9">
        <f t="shared" si="3"/>
        <v>0</v>
      </c>
      <c r="K26" s="9">
        <f t="shared" si="0"/>
        <v>0</v>
      </c>
      <c r="L26" s="3"/>
      <c r="M26" s="3"/>
      <c r="N26" s="3"/>
      <c r="O26" s="3"/>
      <c r="P26" s="3"/>
      <c r="Q26" s="3"/>
      <c r="R26" s="3"/>
      <c r="S26" s="3"/>
    </row>
    <row r="27" spans="1:19" s="1" customFormat="1" ht="36" customHeight="1">
      <c r="A27" s="7">
        <v>18</v>
      </c>
      <c r="B27" s="21" t="s">
        <v>12</v>
      </c>
      <c r="C27" s="9" t="s">
        <v>50</v>
      </c>
      <c r="D27" s="9">
        <v>0</v>
      </c>
      <c r="E27" s="9">
        <v>0</v>
      </c>
      <c r="F27" s="9">
        <v>0</v>
      </c>
      <c r="G27" s="9">
        <v>0</v>
      </c>
      <c r="H27" s="9">
        <v>0</v>
      </c>
      <c r="I27" s="9">
        <v>0</v>
      </c>
      <c r="J27" s="9">
        <v>0</v>
      </c>
      <c r="K27" s="9">
        <f t="shared" si="0"/>
        <v>0</v>
      </c>
      <c r="L27" s="3"/>
      <c r="M27" s="3"/>
      <c r="N27" s="3"/>
      <c r="O27" s="3"/>
      <c r="P27" s="3"/>
      <c r="Q27" s="3"/>
      <c r="R27" s="3"/>
      <c r="S27" s="3"/>
    </row>
    <row r="28" spans="1:19" s="1" customFormat="1" ht="23.25">
      <c r="A28" s="7">
        <v>19</v>
      </c>
      <c r="B28" s="21" t="s">
        <v>69</v>
      </c>
      <c r="C28" s="9" t="s">
        <v>15</v>
      </c>
      <c r="D28" s="9">
        <f>D10+D11</f>
        <v>2</v>
      </c>
      <c r="E28" s="9">
        <f>E10+E11</f>
        <v>1</v>
      </c>
      <c r="F28" s="9">
        <f t="shared" ref="F28:J28" si="4">F10+F11</f>
        <v>0</v>
      </c>
      <c r="G28" s="9">
        <f t="shared" si="4"/>
        <v>0</v>
      </c>
      <c r="H28" s="9">
        <f t="shared" si="4"/>
        <v>1</v>
      </c>
      <c r="I28" s="9">
        <f t="shared" si="4"/>
        <v>1</v>
      </c>
      <c r="J28" s="9">
        <f t="shared" si="4"/>
        <v>0</v>
      </c>
      <c r="K28" s="9">
        <f t="shared" si="0"/>
        <v>5</v>
      </c>
      <c r="L28" s="3"/>
      <c r="M28" s="3"/>
      <c r="N28" s="3"/>
      <c r="O28" s="3"/>
      <c r="P28" s="3"/>
      <c r="Q28" s="3"/>
      <c r="R28" s="3"/>
      <c r="S28" s="3"/>
    </row>
    <row r="29" spans="1:19" s="1" customFormat="1" ht="22.5" customHeight="1">
      <c r="A29" s="7">
        <v>20</v>
      </c>
      <c r="B29" s="26" t="s">
        <v>52</v>
      </c>
      <c r="C29" s="9"/>
      <c r="D29" s="9"/>
      <c r="E29" s="9"/>
      <c r="F29" s="9"/>
      <c r="G29" s="15"/>
      <c r="H29" s="10"/>
      <c r="I29" s="14"/>
      <c r="J29" s="14"/>
      <c r="K29" s="9">
        <f t="shared" si="0"/>
        <v>0</v>
      </c>
      <c r="L29" s="3"/>
      <c r="M29" s="3"/>
      <c r="N29" s="3"/>
      <c r="O29" s="3"/>
      <c r="P29" s="3"/>
      <c r="Q29" s="3"/>
      <c r="R29" s="3"/>
      <c r="S29" s="3"/>
    </row>
    <row r="30" spans="1:19" s="1" customFormat="1" ht="31.5" customHeight="1">
      <c r="A30" s="88" t="s">
        <v>32</v>
      </c>
      <c r="B30" s="89"/>
      <c r="C30" s="89"/>
      <c r="D30" s="89"/>
      <c r="E30" s="89"/>
      <c r="F30" s="89"/>
      <c r="G30" s="89"/>
      <c r="H30" s="89"/>
      <c r="I30" s="89"/>
      <c r="J30" s="89"/>
      <c r="K30" s="90"/>
      <c r="L30" s="3"/>
      <c r="M30" s="3"/>
      <c r="N30" s="3"/>
      <c r="O30" s="3"/>
      <c r="P30" s="3"/>
      <c r="Q30" s="3"/>
      <c r="R30" s="3"/>
      <c r="S30" s="3"/>
    </row>
    <row r="31" spans="1:19" s="1" customFormat="1" ht="72" customHeight="1">
      <c r="A31" s="7">
        <v>1</v>
      </c>
      <c r="B31" s="21" t="s">
        <v>65</v>
      </c>
      <c r="C31" s="9" t="s">
        <v>26</v>
      </c>
      <c r="D31" s="9">
        <v>1</v>
      </c>
      <c r="E31" s="9">
        <v>1</v>
      </c>
      <c r="F31" s="9">
        <v>1</v>
      </c>
      <c r="G31" s="9">
        <v>1</v>
      </c>
      <c r="H31" s="9">
        <v>1</v>
      </c>
      <c r="I31" s="9">
        <v>1</v>
      </c>
      <c r="J31" s="9">
        <v>1</v>
      </c>
      <c r="K31" s="9">
        <f>SUM(D31:J31)</f>
        <v>7</v>
      </c>
      <c r="L31" s="3"/>
      <c r="M31" s="3"/>
      <c r="N31" s="3"/>
      <c r="O31" s="3"/>
      <c r="P31" s="3"/>
      <c r="Q31" s="3"/>
      <c r="R31" s="3"/>
      <c r="S31" s="3"/>
    </row>
    <row r="32" spans="1:19" s="1" customFormat="1" ht="50.25" customHeight="1">
      <c r="A32" s="7">
        <v>2</v>
      </c>
      <c r="B32" s="21" t="s">
        <v>33</v>
      </c>
      <c r="C32" s="9" t="s">
        <v>26</v>
      </c>
      <c r="D32" s="9">
        <v>1</v>
      </c>
      <c r="E32" s="9">
        <v>1</v>
      </c>
      <c r="F32" s="9">
        <v>1</v>
      </c>
      <c r="G32" s="9">
        <v>1</v>
      </c>
      <c r="H32" s="9">
        <v>1</v>
      </c>
      <c r="I32" s="9">
        <v>1</v>
      </c>
      <c r="J32" s="9">
        <v>1</v>
      </c>
      <c r="K32" s="9">
        <f>SUM(D32:J32)</f>
        <v>7</v>
      </c>
      <c r="L32" s="3"/>
      <c r="M32" s="3"/>
      <c r="N32" s="3"/>
      <c r="O32" s="3"/>
      <c r="P32" s="3"/>
      <c r="Q32" s="3"/>
      <c r="R32" s="3"/>
      <c r="S32" s="3"/>
    </row>
    <row r="33" spans="1:19" s="1" customFormat="1" ht="33" customHeight="1">
      <c r="A33" s="7">
        <v>3</v>
      </c>
      <c r="B33" s="21" t="s">
        <v>53</v>
      </c>
      <c r="C33" s="9" t="s">
        <v>15</v>
      </c>
      <c r="D33" s="9">
        <v>25</v>
      </c>
      <c r="E33" s="9">
        <v>25</v>
      </c>
      <c r="F33" s="9">
        <v>25</v>
      </c>
      <c r="G33" s="9">
        <v>25</v>
      </c>
      <c r="H33" s="9">
        <v>25</v>
      </c>
      <c r="I33" s="9">
        <v>25</v>
      </c>
      <c r="J33" s="9">
        <v>25</v>
      </c>
      <c r="K33" s="9">
        <f>SUM(D33:J33)</f>
        <v>175</v>
      </c>
      <c r="L33" s="3"/>
      <c r="M33" s="3"/>
      <c r="N33" s="3"/>
      <c r="O33" s="3"/>
      <c r="P33" s="3"/>
      <c r="Q33" s="3"/>
      <c r="R33" s="3"/>
      <c r="S33" s="3"/>
    </row>
    <row r="34" spans="1:19" s="1" customFormat="1" ht="36.75" customHeight="1">
      <c r="A34" s="7">
        <v>4</v>
      </c>
      <c r="B34" s="21" t="s">
        <v>70</v>
      </c>
      <c r="C34" s="9" t="s">
        <v>15</v>
      </c>
      <c r="D34" s="9">
        <v>15</v>
      </c>
      <c r="E34" s="9">
        <v>15</v>
      </c>
      <c r="F34" s="9">
        <v>15</v>
      </c>
      <c r="G34" s="9">
        <v>15</v>
      </c>
      <c r="H34" s="9">
        <v>15</v>
      </c>
      <c r="I34" s="9">
        <v>15</v>
      </c>
      <c r="J34" s="9">
        <v>15</v>
      </c>
      <c r="K34" s="9">
        <f>SUM(D34:J34)</f>
        <v>105</v>
      </c>
      <c r="L34" s="3"/>
      <c r="M34" s="3"/>
      <c r="N34" s="3"/>
      <c r="O34" s="3"/>
      <c r="P34" s="3"/>
      <c r="Q34" s="3"/>
      <c r="R34" s="3"/>
      <c r="S34" s="3"/>
    </row>
    <row r="35" spans="1:19" s="1" customFormat="1" ht="37.5" customHeight="1">
      <c r="A35" s="7">
        <v>5</v>
      </c>
      <c r="B35" s="21" t="s">
        <v>71</v>
      </c>
      <c r="C35" s="9" t="s">
        <v>15</v>
      </c>
      <c r="D35" s="9">
        <v>20</v>
      </c>
      <c r="E35" s="9">
        <v>20</v>
      </c>
      <c r="F35" s="9">
        <v>20</v>
      </c>
      <c r="G35" s="9">
        <v>20</v>
      </c>
      <c r="H35" s="9">
        <v>20</v>
      </c>
      <c r="I35" s="9">
        <v>20</v>
      </c>
      <c r="J35" s="9">
        <v>20</v>
      </c>
      <c r="K35" s="9">
        <f>SUM(D35:J35)</f>
        <v>140</v>
      </c>
      <c r="L35" s="3"/>
      <c r="M35" s="3"/>
      <c r="N35" s="3"/>
      <c r="O35" s="3"/>
      <c r="P35" s="3"/>
      <c r="Q35" s="3"/>
      <c r="R35" s="3"/>
      <c r="S35" s="3"/>
    </row>
    <row r="36" spans="1:19" s="1" customFormat="1" ht="21.75" customHeight="1">
      <c r="A36" s="7">
        <v>6</v>
      </c>
      <c r="B36" s="26" t="s">
        <v>52</v>
      </c>
      <c r="C36" s="9"/>
      <c r="D36" s="9"/>
      <c r="E36" s="9"/>
      <c r="F36" s="9"/>
      <c r="G36" s="15"/>
      <c r="H36" s="10"/>
      <c r="I36" s="14"/>
      <c r="J36" s="14"/>
      <c r="K36" s="14"/>
      <c r="L36" s="3"/>
      <c r="M36" s="3"/>
      <c r="N36" s="3"/>
      <c r="O36" s="3"/>
      <c r="P36" s="3"/>
      <c r="Q36" s="3"/>
      <c r="R36" s="3"/>
      <c r="S36" s="3"/>
    </row>
    <row r="37" spans="1:19" s="1" customFormat="1" ht="20.25" customHeight="1">
      <c r="A37" s="7">
        <v>7</v>
      </c>
      <c r="B37" s="8"/>
      <c r="C37" s="9"/>
      <c r="D37" s="9"/>
      <c r="E37" s="9"/>
      <c r="F37" s="9"/>
      <c r="G37" s="15"/>
      <c r="H37" s="10"/>
      <c r="I37" s="14"/>
      <c r="J37" s="14"/>
      <c r="K37" s="14"/>
      <c r="L37" s="3"/>
      <c r="M37" s="3"/>
      <c r="N37" s="3"/>
      <c r="O37" s="3"/>
      <c r="P37" s="3"/>
      <c r="Q37" s="3"/>
      <c r="R37" s="3"/>
      <c r="S37" s="3"/>
    </row>
    <row r="38" spans="1:19" ht="16.5" customHeight="1">
      <c r="A38" s="86"/>
      <c r="B38" s="86"/>
      <c r="C38" s="86"/>
      <c r="D38" s="86"/>
      <c r="E38" s="86"/>
      <c r="F38" s="86"/>
      <c r="G38" s="86"/>
      <c r="H38" s="86"/>
      <c r="I38" s="86"/>
      <c r="J38" s="86"/>
      <c r="K38" s="86"/>
    </row>
    <row r="39" spans="1:19" ht="32.25" customHeight="1">
      <c r="A39" s="86"/>
      <c r="B39" s="86"/>
      <c r="C39" s="86"/>
      <c r="D39" s="86"/>
      <c r="E39" s="86"/>
      <c r="F39" s="86"/>
      <c r="G39" s="86"/>
      <c r="H39" s="86"/>
      <c r="I39" s="86"/>
      <c r="J39" s="86"/>
      <c r="K39" s="86"/>
    </row>
    <row r="40" spans="1:19" ht="16.5" customHeight="1">
      <c r="A40" s="11"/>
      <c r="B40" s="85" t="s">
        <v>95</v>
      </c>
      <c r="C40" s="13"/>
      <c r="D40" s="13"/>
      <c r="E40" s="13"/>
      <c r="F40" s="13"/>
      <c r="G40" s="12"/>
      <c r="H40" s="85" t="s">
        <v>144</v>
      </c>
      <c r="I40" s="85"/>
      <c r="J40" s="85"/>
      <c r="K40" s="85"/>
    </row>
    <row r="41" spans="1:19" ht="16.5" customHeight="1">
      <c r="A41" s="11"/>
      <c r="B41" s="85"/>
      <c r="C41" s="13"/>
      <c r="D41" s="13"/>
      <c r="E41" s="13"/>
      <c r="F41" s="13"/>
      <c r="G41" s="11"/>
      <c r="H41" s="85"/>
      <c r="I41" s="85"/>
      <c r="J41" s="85"/>
      <c r="K41" s="85"/>
    </row>
    <row r="42" spans="1:19" ht="16.5">
      <c r="A42" s="11"/>
      <c r="B42" s="85"/>
      <c r="C42" s="13"/>
      <c r="D42" s="13"/>
      <c r="E42" s="13"/>
      <c r="F42" s="13"/>
      <c r="G42" s="11"/>
      <c r="H42" s="85"/>
      <c r="I42" s="85"/>
      <c r="J42" s="85"/>
      <c r="K42" s="85"/>
    </row>
    <row r="43" spans="1:19" ht="24" customHeight="1">
      <c r="A43" s="16"/>
      <c r="B43" s="16"/>
      <c r="C43" s="16"/>
      <c r="D43" s="16"/>
      <c r="E43" s="16"/>
      <c r="F43" s="16"/>
      <c r="G43" s="16"/>
      <c r="H43" s="16"/>
      <c r="I43" s="16"/>
      <c r="J43" s="16"/>
      <c r="K43" s="16"/>
    </row>
    <row r="44" spans="1:19" ht="16.5" customHeight="1">
      <c r="A44" s="16"/>
      <c r="B44" s="16"/>
      <c r="C44" s="16"/>
      <c r="D44" s="16"/>
      <c r="E44" s="16"/>
      <c r="F44" s="16"/>
      <c r="G44" s="16"/>
      <c r="H44" s="16"/>
      <c r="I44" s="16"/>
      <c r="J44" s="16"/>
      <c r="K44" s="16"/>
    </row>
    <row r="45" spans="1:19" ht="16.5" customHeight="1">
      <c r="A45" s="85" t="s">
        <v>96</v>
      </c>
      <c r="B45" s="85"/>
      <c r="C45" s="85"/>
      <c r="D45" s="85"/>
      <c r="E45" s="85"/>
      <c r="F45" s="85"/>
      <c r="G45" s="85"/>
      <c r="H45" s="85"/>
      <c r="I45" s="85"/>
      <c r="J45" s="85"/>
      <c r="K45" s="85"/>
    </row>
    <row r="46" spans="1:19" ht="16.5" customHeight="1">
      <c r="A46" s="85"/>
      <c r="B46" s="85"/>
      <c r="C46" s="85"/>
      <c r="D46" s="85"/>
      <c r="E46" s="85"/>
      <c r="F46" s="85"/>
      <c r="G46" s="85"/>
      <c r="H46" s="85"/>
      <c r="I46" s="85"/>
      <c r="J46" s="85"/>
      <c r="K46" s="85"/>
    </row>
    <row r="47" spans="1:19" ht="16.5" customHeight="1">
      <c r="A47" s="85"/>
      <c r="B47" s="85"/>
      <c r="C47" s="85"/>
      <c r="D47" s="85"/>
      <c r="E47" s="85"/>
      <c r="F47" s="85"/>
      <c r="G47" s="85"/>
      <c r="H47" s="85"/>
      <c r="I47" s="85"/>
      <c r="J47" s="85"/>
      <c r="K47" s="85"/>
    </row>
    <row r="48" spans="1:19" ht="16.5" customHeight="1">
      <c r="A48" s="16"/>
      <c r="B48" s="16"/>
      <c r="C48" s="16"/>
      <c r="D48" s="16"/>
      <c r="E48" s="16"/>
      <c r="F48" s="16"/>
      <c r="G48" s="16"/>
      <c r="H48" s="16"/>
      <c r="I48" s="16"/>
      <c r="J48" s="16"/>
      <c r="K48" s="16"/>
    </row>
    <row r="49" spans="1:11" ht="16.5" customHeight="1">
      <c r="A49" s="16"/>
      <c r="B49" s="16"/>
      <c r="C49" s="16"/>
      <c r="D49" s="16"/>
      <c r="E49" s="16"/>
      <c r="F49" s="16"/>
      <c r="G49" s="16"/>
      <c r="H49" s="16"/>
      <c r="I49" s="16"/>
      <c r="J49" s="16"/>
      <c r="K49" s="16"/>
    </row>
    <row r="50" spans="1:11" ht="15" customHeight="1">
      <c r="A50" s="16"/>
      <c r="B50" s="16"/>
      <c r="C50" s="16"/>
      <c r="D50" s="16"/>
      <c r="E50" s="16"/>
      <c r="F50" s="16"/>
      <c r="G50" s="16"/>
      <c r="H50" s="16"/>
      <c r="I50" s="16"/>
      <c r="J50" s="16"/>
      <c r="K50" s="16"/>
    </row>
    <row r="51" spans="1:11" ht="16.5" customHeight="1">
      <c r="A51" s="16"/>
      <c r="B51" s="16"/>
      <c r="C51" s="16"/>
      <c r="D51" s="16"/>
      <c r="E51" s="16"/>
      <c r="F51" s="16"/>
      <c r="G51" s="16"/>
      <c r="H51" s="16"/>
      <c r="I51" s="16"/>
      <c r="J51" s="16"/>
      <c r="K51" s="16"/>
    </row>
    <row r="52" spans="1:11" ht="15" customHeight="1">
      <c r="A52" s="16"/>
      <c r="B52" s="16"/>
      <c r="C52" s="16"/>
      <c r="D52" s="16"/>
      <c r="E52" s="16"/>
      <c r="F52" s="16"/>
      <c r="G52" s="16"/>
      <c r="H52" s="16"/>
      <c r="I52" s="16"/>
      <c r="J52" s="16"/>
      <c r="K52" s="16"/>
    </row>
    <row r="53" spans="1:11" ht="15" customHeight="1">
      <c r="A53" s="16"/>
      <c r="B53" s="16"/>
      <c r="C53" s="16"/>
      <c r="D53" s="16"/>
      <c r="E53" s="16"/>
      <c r="F53" s="16"/>
      <c r="G53" s="16"/>
      <c r="H53" s="16"/>
      <c r="I53" s="16"/>
      <c r="J53" s="16"/>
      <c r="K53" s="16"/>
    </row>
    <row r="54" spans="1:11" ht="15" customHeight="1">
      <c r="A54" s="16"/>
      <c r="B54" s="16"/>
      <c r="C54" s="16"/>
      <c r="D54" s="16"/>
      <c r="E54" s="16"/>
      <c r="F54" s="16"/>
      <c r="G54" s="16"/>
      <c r="H54" s="16"/>
      <c r="I54" s="16"/>
      <c r="J54" s="16"/>
      <c r="K54" s="16"/>
    </row>
    <row r="55" spans="1:11" ht="15" customHeight="1">
      <c r="A55" s="16"/>
      <c r="B55" s="16"/>
      <c r="C55" s="16"/>
      <c r="D55" s="16"/>
      <c r="E55" s="16"/>
      <c r="F55" s="16"/>
      <c r="G55" s="16"/>
      <c r="H55" s="16"/>
      <c r="I55" s="16"/>
      <c r="J55" s="16"/>
      <c r="K55" s="16"/>
    </row>
    <row r="56" spans="1:11" ht="15" customHeight="1">
      <c r="A56" s="16"/>
      <c r="B56" s="16"/>
      <c r="C56" s="16"/>
      <c r="D56" s="16"/>
      <c r="E56" s="16"/>
      <c r="F56" s="16"/>
      <c r="G56" s="16"/>
      <c r="H56" s="16"/>
      <c r="I56" s="16"/>
      <c r="J56" s="16"/>
      <c r="K56" s="16"/>
    </row>
    <row r="57" spans="1:11" ht="15" customHeight="1">
      <c r="A57" s="16"/>
      <c r="B57" s="16"/>
      <c r="C57" s="16"/>
      <c r="D57" s="16"/>
      <c r="E57" s="16"/>
      <c r="F57" s="16"/>
      <c r="G57" s="16"/>
      <c r="H57" s="16"/>
      <c r="I57" s="16"/>
      <c r="J57" s="16"/>
      <c r="K57" s="16"/>
    </row>
    <row r="58" spans="1:11" ht="15" customHeight="1">
      <c r="A58" s="16"/>
      <c r="B58" s="16"/>
      <c r="C58" s="16"/>
      <c r="D58" s="16"/>
      <c r="E58" s="16"/>
      <c r="F58" s="16"/>
      <c r="G58" s="16"/>
      <c r="H58" s="16"/>
      <c r="I58" s="16"/>
      <c r="J58" s="16"/>
      <c r="K58" s="16"/>
    </row>
    <row r="59" spans="1:11" ht="15" customHeight="1">
      <c r="A59" s="16"/>
      <c r="B59" s="16"/>
      <c r="C59" s="16"/>
      <c r="D59" s="16"/>
      <c r="E59" s="16"/>
      <c r="F59" s="16"/>
      <c r="G59" s="16"/>
      <c r="H59" s="16"/>
      <c r="I59" s="16"/>
      <c r="J59" s="16"/>
      <c r="K59" s="16"/>
    </row>
    <row r="60" spans="1:11" ht="33" customHeight="1">
      <c r="A60" s="11"/>
      <c r="B60" s="12"/>
      <c r="C60" s="12"/>
      <c r="D60" s="12"/>
      <c r="E60" s="12"/>
      <c r="F60" s="12"/>
      <c r="G60" s="12"/>
      <c r="H60" s="12"/>
      <c r="I60" s="12"/>
      <c r="J60" s="12"/>
      <c r="K60" s="12"/>
    </row>
    <row r="61" spans="1:11" ht="16.5" customHeight="1">
      <c r="A61" s="11"/>
      <c r="B61" s="85"/>
      <c r="C61" s="13"/>
      <c r="D61" s="13"/>
      <c r="E61" s="13"/>
      <c r="F61" s="13"/>
      <c r="G61" s="12"/>
      <c r="H61" s="85"/>
      <c r="I61" s="85"/>
      <c r="J61" s="85"/>
      <c r="K61" s="85"/>
    </row>
    <row r="62" spans="1:11" ht="16.5" customHeight="1">
      <c r="A62" s="11"/>
      <c r="B62" s="85"/>
      <c r="C62" s="13"/>
      <c r="D62" s="13"/>
      <c r="E62" s="13"/>
      <c r="F62" s="13"/>
      <c r="G62" s="11"/>
      <c r="H62" s="85"/>
      <c r="I62" s="85"/>
      <c r="J62" s="85"/>
      <c r="K62" s="85"/>
    </row>
    <row r="63" spans="1:11" ht="16.5">
      <c r="A63" s="11"/>
      <c r="B63" s="85"/>
      <c r="C63" s="13"/>
      <c r="D63" s="13"/>
      <c r="E63" s="13"/>
      <c r="F63" s="13"/>
      <c r="G63" s="11"/>
      <c r="H63" s="85"/>
      <c r="I63" s="85"/>
      <c r="J63" s="85"/>
      <c r="K63" s="85"/>
    </row>
  </sheetData>
  <mergeCells count="20">
    <mergeCell ref="B61:B63"/>
    <mergeCell ref="H61:K63"/>
    <mergeCell ref="A1:K1"/>
    <mergeCell ref="A2:K2"/>
    <mergeCell ref="A3:K3"/>
    <mergeCell ref="A4:A7"/>
    <mergeCell ref="D5:K5"/>
    <mergeCell ref="D4:K4"/>
    <mergeCell ref="A30:K30"/>
    <mergeCell ref="A38:K39"/>
    <mergeCell ref="B40:B42"/>
    <mergeCell ref="H40:K42"/>
    <mergeCell ref="A45:K47"/>
    <mergeCell ref="K6:K9"/>
    <mergeCell ref="B9:C9"/>
    <mergeCell ref="B4:B5"/>
    <mergeCell ref="C4:C5"/>
    <mergeCell ref="B6:C6"/>
    <mergeCell ref="B7:C7"/>
    <mergeCell ref="B8:C8"/>
  </mergeCells>
  <printOptions horizontalCentered="1"/>
  <pageMargins left="0" right="0" top="0" bottom="0" header="0.19685039370078741" footer="0.31496062992125984"/>
  <pageSetup paperSize="9" scale="80" orientation="landscape" verticalDpi="300" r:id="rId1"/>
  <rowBreaks count="1" manualBreakCount="1">
    <brk id="29" max="16" man="1"/>
  </rowBreaks>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dimension ref="A1:AB63"/>
  <sheetViews>
    <sheetView view="pageBreakPreview" topLeftCell="B38" zoomScaleSheetLayoutView="100" workbookViewId="0">
      <selection activeCell="A45" sqref="A45:Q47"/>
    </sheetView>
  </sheetViews>
  <sheetFormatPr defaultColWidth="9.140625" defaultRowHeight="15"/>
  <cols>
    <col min="1" max="1" width="3.7109375" style="6" customWidth="1"/>
    <col min="2" max="2" width="46.42578125" style="6" customWidth="1"/>
    <col min="3" max="3" width="6.28515625" style="6" customWidth="1"/>
    <col min="4" max="4" width="11.85546875" style="6" bestFit="1" customWidth="1"/>
    <col min="5" max="16" width="12.140625" style="6" customWidth="1"/>
    <col min="17" max="17" width="26.42578125" style="6" customWidth="1"/>
    <col min="18" max="18" width="5.140625" style="6" customWidth="1"/>
    <col min="19" max="19" width="9.140625" style="6" customWidth="1"/>
    <col min="20" max="20" width="14.28515625" style="6" customWidth="1"/>
    <col min="21" max="25" width="9.140625" style="6" customWidth="1"/>
    <col min="26" max="16384" width="9.140625" style="6"/>
  </cols>
  <sheetData>
    <row r="1" spans="1:28" s="1" customFormat="1" ht="29.25" customHeight="1">
      <c r="A1" s="99" t="s">
        <v>0</v>
      </c>
      <c r="B1" s="99"/>
      <c r="C1" s="99"/>
      <c r="D1" s="99"/>
      <c r="E1" s="99"/>
      <c r="F1" s="99"/>
      <c r="G1" s="99"/>
      <c r="H1" s="99"/>
      <c r="I1" s="99"/>
      <c r="J1" s="99"/>
      <c r="K1" s="99"/>
      <c r="L1" s="99"/>
      <c r="M1" s="99"/>
      <c r="N1" s="99"/>
      <c r="O1" s="99"/>
      <c r="P1" s="99"/>
      <c r="Q1" s="99"/>
    </row>
    <row r="2" spans="1:28" s="1" customFormat="1" ht="29.25" customHeight="1">
      <c r="A2" s="99" t="s">
        <v>100</v>
      </c>
      <c r="B2" s="99"/>
      <c r="C2" s="99"/>
      <c r="D2" s="99"/>
      <c r="E2" s="99"/>
      <c r="F2" s="99"/>
      <c r="G2" s="99"/>
      <c r="H2" s="99"/>
      <c r="I2" s="99"/>
      <c r="J2" s="99"/>
      <c r="K2" s="99"/>
      <c r="L2" s="99"/>
      <c r="M2" s="99"/>
      <c r="N2" s="99"/>
      <c r="O2" s="99"/>
      <c r="P2" s="99"/>
      <c r="Q2" s="99"/>
    </row>
    <row r="3" spans="1:28" s="1" customFormat="1" ht="36.75" customHeight="1">
      <c r="A3" s="71" t="s">
        <v>19</v>
      </c>
      <c r="B3" s="71"/>
      <c r="C3" s="71"/>
      <c r="D3" s="71"/>
      <c r="E3" s="71"/>
      <c r="F3" s="71"/>
      <c r="G3" s="71"/>
      <c r="H3" s="71"/>
      <c r="I3" s="71"/>
      <c r="J3" s="71"/>
      <c r="K3" s="71"/>
      <c r="L3" s="71"/>
      <c r="M3" s="71"/>
      <c r="N3" s="71"/>
      <c r="O3" s="71"/>
      <c r="P3" s="71"/>
      <c r="Q3" s="71"/>
    </row>
    <row r="4" spans="1:28" s="1" customFormat="1" ht="27.75" customHeight="1">
      <c r="A4" s="72" t="s">
        <v>1</v>
      </c>
      <c r="B4" s="72" t="s">
        <v>2</v>
      </c>
      <c r="C4" s="72" t="s">
        <v>3</v>
      </c>
      <c r="D4" s="91" t="s">
        <v>98</v>
      </c>
      <c r="E4" s="92"/>
      <c r="F4" s="92"/>
      <c r="G4" s="92"/>
      <c r="H4" s="92"/>
      <c r="I4" s="92"/>
      <c r="J4" s="92"/>
      <c r="K4" s="92"/>
      <c r="L4" s="92"/>
      <c r="M4" s="92"/>
      <c r="N4" s="92"/>
      <c r="O4" s="92"/>
      <c r="P4" s="92"/>
      <c r="Q4" s="93"/>
    </row>
    <row r="5" spans="1:28" s="1" customFormat="1" ht="27.75" customHeight="1">
      <c r="A5" s="72"/>
      <c r="B5" s="72"/>
      <c r="C5" s="72"/>
      <c r="D5" s="96" t="s">
        <v>99</v>
      </c>
      <c r="E5" s="100"/>
      <c r="F5" s="100"/>
      <c r="G5" s="100"/>
      <c r="H5" s="100"/>
      <c r="I5" s="100"/>
      <c r="J5" s="100"/>
      <c r="K5" s="100"/>
      <c r="L5" s="100"/>
      <c r="M5" s="100"/>
      <c r="N5" s="100"/>
      <c r="O5" s="100"/>
      <c r="P5" s="100"/>
      <c r="Q5" s="97"/>
    </row>
    <row r="6" spans="1:28" s="2" customFormat="1" ht="30" customHeight="1">
      <c r="A6" s="72"/>
      <c r="B6" s="72"/>
      <c r="C6" s="72"/>
      <c r="D6" s="39" t="s">
        <v>105</v>
      </c>
      <c r="E6" s="39" t="s">
        <v>106</v>
      </c>
      <c r="F6" s="50" t="s">
        <v>107</v>
      </c>
      <c r="G6" s="52" t="s">
        <v>109</v>
      </c>
      <c r="H6" s="52" t="s">
        <v>108</v>
      </c>
      <c r="I6" s="50" t="s">
        <v>110</v>
      </c>
      <c r="J6" s="52" t="s">
        <v>111</v>
      </c>
      <c r="K6" s="52" t="s">
        <v>112</v>
      </c>
      <c r="L6" s="52">
        <v>534294</v>
      </c>
      <c r="M6" s="51"/>
      <c r="N6" s="51"/>
      <c r="O6" s="51"/>
      <c r="P6" s="51"/>
      <c r="Q6" s="101" t="s">
        <v>54</v>
      </c>
    </row>
    <row r="7" spans="1:28" s="2" customFormat="1" ht="30" customHeight="1">
      <c r="A7" s="72"/>
      <c r="B7" s="72"/>
      <c r="C7" s="72"/>
      <c r="D7" s="51" t="s">
        <v>74</v>
      </c>
      <c r="E7" s="39" t="s">
        <v>74</v>
      </c>
      <c r="F7" s="51" t="s">
        <v>74</v>
      </c>
      <c r="G7" s="51" t="s">
        <v>74</v>
      </c>
      <c r="H7" s="51" t="s">
        <v>74</v>
      </c>
      <c r="I7" s="51" t="s">
        <v>75</v>
      </c>
      <c r="J7" s="51" t="s">
        <v>74</v>
      </c>
      <c r="K7" s="51" t="s">
        <v>75</v>
      </c>
      <c r="L7" s="51" t="s">
        <v>74</v>
      </c>
      <c r="M7" s="51"/>
      <c r="N7" s="51"/>
      <c r="O7" s="51"/>
      <c r="P7" s="51"/>
      <c r="Q7" s="102"/>
    </row>
    <row r="8" spans="1:28" s="2" customFormat="1" ht="30" customHeight="1">
      <c r="A8" s="44"/>
      <c r="B8" s="47" t="s">
        <v>79</v>
      </c>
      <c r="C8" s="44"/>
      <c r="D8" s="47" t="s">
        <v>83</v>
      </c>
      <c r="E8" s="47" t="s">
        <v>84</v>
      </c>
      <c r="F8" s="53" t="s">
        <v>113</v>
      </c>
      <c r="G8" s="53" t="s">
        <v>114</v>
      </c>
      <c r="H8" s="53" t="s">
        <v>115</v>
      </c>
      <c r="I8" s="53" t="s">
        <v>116</v>
      </c>
      <c r="J8" s="53" t="s">
        <v>119</v>
      </c>
      <c r="K8" s="53" t="s">
        <v>117</v>
      </c>
      <c r="L8" s="53" t="s">
        <v>118</v>
      </c>
      <c r="M8" s="53" t="s">
        <v>120</v>
      </c>
      <c r="N8" s="53" t="s">
        <v>121</v>
      </c>
      <c r="O8" s="53" t="s">
        <v>122</v>
      </c>
      <c r="P8" s="53" t="s">
        <v>123</v>
      </c>
      <c r="Q8" s="102"/>
      <c r="R8" s="19"/>
      <c r="S8" s="19"/>
      <c r="T8" s="19"/>
      <c r="U8" s="19"/>
      <c r="V8" s="19"/>
      <c r="W8" s="19"/>
      <c r="X8" s="19"/>
      <c r="Y8" s="19"/>
      <c r="Z8" s="19"/>
      <c r="AA8" s="19"/>
      <c r="AB8" s="19"/>
    </row>
    <row r="9" spans="1:28" s="2" customFormat="1" ht="30" customHeight="1">
      <c r="A9" s="44"/>
      <c r="B9" s="47" t="s">
        <v>81</v>
      </c>
      <c r="C9" s="44"/>
      <c r="D9" s="51" t="s">
        <v>82</v>
      </c>
      <c r="E9" s="47" t="s">
        <v>82</v>
      </c>
      <c r="F9" s="51" t="s">
        <v>82</v>
      </c>
      <c r="G9" s="51" t="s">
        <v>82</v>
      </c>
      <c r="H9" s="51" t="s">
        <v>82</v>
      </c>
      <c r="I9" s="51" t="s">
        <v>82</v>
      </c>
      <c r="J9" s="51" t="s">
        <v>82</v>
      </c>
      <c r="K9" s="51" t="s">
        <v>82</v>
      </c>
      <c r="L9" s="51" t="s">
        <v>82</v>
      </c>
      <c r="M9" s="51" t="s">
        <v>82</v>
      </c>
      <c r="N9" s="51" t="s">
        <v>82</v>
      </c>
      <c r="O9" s="51" t="s">
        <v>82</v>
      </c>
      <c r="P9" s="51" t="s">
        <v>82</v>
      </c>
      <c r="Q9" s="103"/>
      <c r="R9" s="19"/>
      <c r="S9" s="19"/>
      <c r="T9" s="19"/>
      <c r="U9" s="19"/>
      <c r="V9" s="19"/>
      <c r="W9" s="19"/>
      <c r="X9" s="19"/>
      <c r="Y9" s="19"/>
      <c r="Z9" s="19"/>
      <c r="AA9" s="19"/>
      <c r="AB9" s="19"/>
    </row>
    <row r="10" spans="1:28" s="1" customFormat="1" ht="22.5" customHeight="1">
      <c r="A10" s="7">
        <v>1</v>
      </c>
      <c r="B10" s="21" t="s">
        <v>60</v>
      </c>
      <c r="C10" s="9" t="s">
        <v>26</v>
      </c>
      <c r="D10" s="9">
        <v>0</v>
      </c>
      <c r="E10" s="9">
        <v>0</v>
      </c>
      <c r="F10" s="9">
        <v>0</v>
      </c>
      <c r="G10" s="9">
        <v>0</v>
      </c>
      <c r="H10" s="9">
        <v>0</v>
      </c>
      <c r="I10" s="9">
        <v>0</v>
      </c>
      <c r="J10" s="9">
        <v>0</v>
      </c>
      <c r="K10" s="9">
        <v>0</v>
      </c>
      <c r="L10" s="9">
        <v>0</v>
      </c>
      <c r="M10" s="9">
        <v>0</v>
      </c>
      <c r="N10" s="9">
        <v>0</v>
      </c>
      <c r="O10" s="9">
        <v>0</v>
      </c>
      <c r="P10" s="9">
        <v>0</v>
      </c>
      <c r="Q10" s="9">
        <f>SUM(D10:P10)</f>
        <v>0</v>
      </c>
    </row>
    <row r="11" spans="1:28" s="1" customFormat="1" ht="22.5" customHeight="1">
      <c r="A11" s="7">
        <v>2</v>
      </c>
      <c r="B11" s="21" t="s">
        <v>61</v>
      </c>
      <c r="C11" s="9" t="s">
        <v>26</v>
      </c>
      <c r="D11" s="9">
        <v>2</v>
      </c>
      <c r="E11" s="9">
        <v>2</v>
      </c>
      <c r="F11" s="9">
        <v>1</v>
      </c>
      <c r="G11" s="9">
        <v>2</v>
      </c>
      <c r="H11" s="9">
        <v>0</v>
      </c>
      <c r="I11" s="9">
        <v>2</v>
      </c>
      <c r="J11" s="9">
        <v>3</v>
      </c>
      <c r="K11" s="9">
        <v>4</v>
      </c>
      <c r="L11" s="9">
        <v>3</v>
      </c>
      <c r="M11" s="9">
        <v>6</v>
      </c>
      <c r="N11" s="9">
        <v>4</v>
      </c>
      <c r="O11" s="9">
        <v>3</v>
      </c>
      <c r="P11" s="9">
        <v>4</v>
      </c>
      <c r="Q11" s="9">
        <f t="shared" ref="Q11:Q28" si="0">SUM(D11:P11)</f>
        <v>36</v>
      </c>
    </row>
    <row r="12" spans="1:28" s="1" customFormat="1" ht="22.5" customHeight="1">
      <c r="A12" s="7">
        <v>3</v>
      </c>
      <c r="B12" s="21" t="s">
        <v>62</v>
      </c>
      <c r="C12" s="9" t="s">
        <v>26</v>
      </c>
      <c r="D12" s="9">
        <v>0</v>
      </c>
      <c r="E12" s="9">
        <v>0</v>
      </c>
      <c r="F12" s="9">
        <v>0</v>
      </c>
      <c r="G12" s="9">
        <v>0</v>
      </c>
      <c r="H12" s="9">
        <v>0</v>
      </c>
      <c r="I12" s="9">
        <v>0</v>
      </c>
      <c r="J12" s="9">
        <v>0</v>
      </c>
      <c r="K12" s="9">
        <v>0</v>
      </c>
      <c r="L12" s="9">
        <v>0</v>
      </c>
      <c r="M12" s="9">
        <v>0</v>
      </c>
      <c r="N12" s="9">
        <v>0</v>
      </c>
      <c r="O12" s="9">
        <v>0</v>
      </c>
      <c r="P12" s="9">
        <v>0</v>
      </c>
      <c r="Q12" s="9">
        <f t="shared" si="0"/>
        <v>0</v>
      </c>
    </row>
    <row r="13" spans="1:28" s="1" customFormat="1" ht="22.5" customHeight="1">
      <c r="A13" s="7">
        <v>4</v>
      </c>
      <c r="B13" s="21" t="s">
        <v>63</v>
      </c>
      <c r="C13" s="9" t="s">
        <v>26</v>
      </c>
      <c r="D13" s="9">
        <v>0</v>
      </c>
      <c r="E13" s="9">
        <v>0</v>
      </c>
      <c r="F13" s="9">
        <v>0</v>
      </c>
      <c r="G13" s="9">
        <v>0</v>
      </c>
      <c r="H13" s="9">
        <v>0</v>
      </c>
      <c r="I13" s="9">
        <v>0</v>
      </c>
      <c r="J13" s="9">
        <v>0</v>
      </c>
      <c r="K13" s="9">
        <v>0</v>
      </c>
      <c r="L13" s="9">
        <v>0</v>
      </c>
      <c r="M13" s="9">
        <v>0</v>
      </c>
      <c r="N13" s="9">
        <v>0</v>
      </c>
      <c r="O13" s="9">
        <v>0</v>
      </c>
      <c r="P13" s="9">
        <v>0</v>
      </c>
      <c r="Q13" s="9">
        <f t="shared" si="0"/>
        <v>0</v>
      </c>
    </row>
    <row r="14" spans="1:28" s="1" customFormat="1" ht="22.5" customHeight="1">
      <c r="A14" s="7">
        <v>5</v>
      </c>
      <c r="B14" s="21" t="s">
        <v>25</v>
      </c>
      <c r="C14" s="9" t="s">
        <v>26</v>
      </c>
      <c r="D14" s="9">
        <v>0</v>
      </c>
      <c r="E14" s="9">
        <v>0</v>
      </c>
      <c r="F14" s="9">
        <v>0</v>
      </c>
      <c r="G14" s="9">
        <v>0</v>
      </c>
      <c r="H14" s="9">
        <v>0</v>
      </c>
      <c r="I14" s="9">
        <v>0</v>
      </c>
      <c r="J14" s="9">
        <v>0</v>
      </c>
      <c r="K14" s="9">
        <v>0</v>
      </c>
      <c r="L14" s="9">
        <v>0</v>
      </c>
      <c r="M14" s="9">
        <v>0</v>
      </c>
      <c r="N14" s="9">
        <v>0</v>
      </c>
      <c r="O14" s="9">
        <v>0</v>
      </c>
      <c r="P14" s="9">
        <v>0</v>
      </c>
      <c r="Q14" s="9">
        <f t="shared" si="0"/>
        <v>0</v>
      </c>
    </row>
    <row r="15" spans="1:28" s="1" customFormat="1" ht="22.5" customHeight="1">
      <c r="A15" s="7">
        <v>6</v>
      </c>
      <c r="B15" s="21" t="s">
        <v>27</v>
      </c>
      <c r="C15" s="9" t="s">
        <v>26</v>
      </c>
      <c r="D15" s="9">
        <v>0</v>
      </c>
      <c r="E15" s="9">
        <v>0</v>
      </c>
      <c r="F15" s="9">
        <v>0</v>
      </c>
      <c r="G15" s="9">
        <v>0</v>
      </c>
      <c r="H15" s="9">
        <v>0</v>
      </c>
      <c r="I15" s="9">
        <v>0</v>
      </c>
      <c r="J15" s="9">
        <v>0</v>
      </c>
      <c r="K15" s="9">
        <v>0</v>
      </c>
      <c r="L15" s="9">
        <v>0</v>
      </c>
      <c r="M15" s="9">
        <v>0</v>
      </c>
      <c r="N15" s="9">
        <v>0</v>
      </c>
      <c r="O15" s="9">
        <v>0</v>
      </c>
      <c r="P15" s="9">
        <v>0</v>
      </c>
      <c r="Q15" s="9">
        <f t="shared" si="0"/>
        <v>0</v>
      </c>
    </row>
    <row r="16" spans="1:28" s="1" customFormat="1" ht="22.5" customHeight="1">
      <c r="A16" s="7">
        <v>7</v>
      </c>
      <c r="B16" s="21" t="s">
        <v>49</v>
      </c>
      <c r="C16" s="9" t="s">
        <v>4</v>
      </c>
      <c r="D16" s="9">
        <v>2</v>
      </c>
      <c r="E16" s="9">
        <v>2</v>
      </c>
      <c r="F16" s="9">
        <v>1</v>
      </c>
      <c r="G16" s="9">
        <v>2</v>
      </c>
      <c r="H16" s="9">
        <v>0</v>
      </c>
      <c r="I16" s="9">
        <v>0</v>
      </c>
      <c r="J16" s="9">
        <v>0</v>
      </c>
      <c r="K16" s="9">
        <v>0</v>
      </c>
      <c r="L16" s="9">
        <v>0</v>
      </c>
      <c r="M16" s="9">
        <v>0</v>
      </c>
      <c r="N16" s="9">
        <v>0</v>
      </c>
      <c r="O16" s="9">
        <v>0</v>
      </c>
      <c r="P16" s="9">
        <v>0</v>
      </c>
      <c r="Q16" s="9">
        <f t="shared" si="0"/>
        <v>7</v>
      </c>
    </row>
    <row r="17" spans="1:25" s="1" customFormat="1" ht="22.5" customHeight="1">
      <c r="A17" s="7">
        <v>8</v>
      </c>
      <c r="B17" s="21" t="s">
        <v>29</v>
      </c>
      <c r="C17" s="9" t="s">
        <v>4</v>
      </c>
      <c r="D17" s="9">
        <v>10</v>
      </c>
      <c r="E17" s="9">
        <v>15</v>
      </c>
      <c r="F17" s="9">
        <v>15</v>
      </c>
      <c r="G17" s="9">
        <v>20</v>
      </c>
      <c r="H17" s="9">
        <v>15</v>
      </c>
      <c r="I17" s="9">
        <v>20</v>
      </c>
      <c r="J17" s="9">
        <v>30</v>
      </c>
      <c r="K17" s="9">
        <v>20</v>
      </c>
      <c r="L17" s="9">
        <v>20</v>
      </c>
      <c r="M17" s="9">
        <v>20</v>
      </c>
      <c r="N17" s="9">
        <v>20</v>
      </c>
      <c r="O17" s="9">
        <v>20</v>
      </c>
      <c r="P17" s="9">
        <v>20</v>
      </c>
      <c r="Q17" s="9">
        <f t="shared" si="0"/>
        <v>245</v>
      </c>
    </row>
    <row r="18" spans="1:25" s="1" customFormat="1" ht="22.5" customHeight="1">
      <c r="A18" s="7">
        <v>9</v>
      </c>
      <c r="B18" s="21" t="s">
        <v>5</v>
      </c>
      <c r="C18" s="9" t="s">
        <v>26</v>
      </c>
      <c r="D18" s="9">
        <v>10</v>
      </c>
      <c r="E18" s="9">
        <v>15</v>
      </c>
      <c r="F18" s="9">
        <v>15</v>
      </c>
      <c r="G18" s="9">
        <v>20</v>
      </c>
      <c r="H18" s="9">
        <v>15</v>
      </c>
      <c r="I18" s="9">
        <v>20</v>
      </c>
      <c r="J18" s="9">
        <v>30</v>
      </c>
      <c r="K18" s="9">
        <v>20</v>
      </c>
      <c r="L18" s="9">
        <v>20</v>
      </c>
      <c r="M18" s="9">
        <v>20</v>
      </c>
      <c r="N18" s="9">
        <v>20</v>
      </c>
      <c r="O18" s="9">
        <v>20</v>
      </c>
      <c r="P18" s="9">
        <v>20</v>
      </c>
      <c r="Q18" s="9">
        <f t="shared" si="0"/>
        <v>245</v>
      </c>
      <c r="R18" s="3"/>
      <c r="S18" s="3"/>
      <c r="T18" s="3"/>
      <c r="U18" s="3"/>
    </row>
    <row r="19" spans="1:25" s="1" customFormat="1" ht="22.5" customHeight="1">
      <c r="A19" s="7">
        <v>10</v>
      </c>
      <c r="B19" s="21" t="s">
        <v>6</v>
      </c>
      <c r="C19" s="9" t="s">
        <v>26</v>
      </c>
      <c r="D19" s="9">
        <v>4</v>
      </c>
      <c r="E19" s="9">
        <v>4</v>
      </c>
      <c r="F19" s="9">
        <v>2</v>
      </c>
      <c r="G19" s="9">
        <v>2</v>
      </c>
      <c r="H19" s="9">
        <v>2</v>
      </c>
      <c r="I19" s="9">
        <v>4</v>
      </c>
      <c r="J19" s="9">
        <v>4</v>
      </c>
      <c r="K19" s="9">
        <v>8</v>
      </c>
      <c r="L19" s="9">
        <v>8</v>
      </c>
      <c r="M19" s="9">
        <v>8</v>
      </c>
      <c r="N19" s="9">
        <v>4</v>
      </c>
      <c r="O19" s="9">
        <v>4</v>
      </c>
      <c r="P19" s="9">
        <v>4</v>
      </c>
      <c r="Q19" s="9">
        <f t="shared" si="0"/>
        <v>58</v>
      </c>
      <c r="R19" s="3"/>
      <c r="S19" s="3"/>
      <c r="T19" s="3"/>
      <c r="U19" s="3"/>
      <c r="V19" s="3"/>
      <c r="W19" s="3"/>
      <c r="X19" s="3"/>
      <c r="Y19" s="3"/>
    </row>
    <row r="20" spans="1:25" s="1" customFormat="1" ht="22.5" customHeight="1">
      <c r="A20" s="7">
        <v>11</v>
      </c>
      <c r="B20" s="21" t="s">
        <v>30</v>
      </c>
      <c r="C20" s="9" t="s">
        <v>26</v>
      </c>
      <c r="D20" s="9">
        <v>0</v>
      </c>
      <c r="E20" s="9">
        <v>0</v>
      </c>
      <c r="F20" s="9">
        <v>0</v>
      </c>
      <c r="G20" s="9">
        <v>0</v>
      </c>
      <c r="H20" s="9">
        <v>0</v>
      </c>
      <c r="I20" s="9">
        <v>0</v>
      </c>
      <c r="J20" s="9">
        <v>0</v>
      </c>
      <c r="K20" s="9">
        <v>0</v>
      </c>
      <c r="L20" s="9">
        <v>0</v>
      </c>
      <c r="M20" s="9">
        <v>0</v>
      </c>
      <c r="N20" s="9">
        <v>0</v>
      </c>
      <c r="O20" s="9">
        <v>0</v>
      </c>
      <c r="P20" s="9">
        <v>0</v>
      </c>
      <c r="Q20" s="9">
        <f t="shared" si="0"/>
        <v>0</v>
      </c>
      <c r="R20" s="3"/>
      <c r="S20" s="3"/>
      <c r="T20" s="3"/>
      <c r="U20" s="3"/>
      <c r="V20" s="3"/>
      <c r="W20" s="3"/>
      <c r="X20" s="3"/>
      <c r="Y20" s="3"/>
    </row>
    <row r="21" spans="1:25" s="1" customFormat="1" ht="22.5" customHeight="1">
      <c r="A21" s="7">
        <v>12</v>
      </c>
      <c r="B21" s="21" t="s">
        <v>17</v>
      </c>
      <c r="C21" s="9" t="s">
        <v>31</v>
      </c>
      <c r="D21" s="9">
        <v>0.4</v>
      </c>
      <c r="E21" s="9">
        <v>0.7</v>
      </c>
      <c r="F21" s="9">
        <v>0.65</v>
      </c>
      <c r="G21" s="9">
        <v>0.8</v>
      </c>
      <c r="H21" s="9">
        <v>0.6</v>
      </c>
      <c r="I21" s="9">
        <v>0.8</v>
      </c>
      <c r="J21" s="9">
        <v>1.2</v>
      </c>
      <c r="K21" s="9">
        <v>0.8</v>
      </c>
      <c r="L21" s="9">
        <v>0.8</v>
      </c>
      <c r="M21" s="9">
        <v>0.8</v>
      </c>
      <c r="N21" s="9">
        <v>0.8</v>
      </c>
      <c r="O21" s="9">
        <v>0.8</v>
      </c>
      <c r="P21" s="9">
        <v>0.8</v>
      </c>
      <c r="Q21" s="9">
        <f t="shared" si="0"/>
        <v>9.9500000000000011</v>
      </c>
      <c r="R21" s="3"/>
      <c r="S21" s="3"/>
      <c r="T21" s="3"/>
      <c r="U21" s="3"/>
      <c r="V21" s="3"/>
      <c r="W21" s="3"/>
      <c r="X21" s="3"/>
      <c r="Y21" s="3"/>
    </row>
    <row r="22" spans="1:25" s="1" customFormat="1" ht="22.5" customHeight="1">
      <c r="A22" s="7">
        <v>13</v>
      </c>
      <c r="B22" s="21" t="s">
        <v>28</v>
      </c>
      <c r="C22" s="9" t="s">
        <v>26</v>
      </c>
      <c r="D22" s="9">
        <v>1</v>
      </c>
      <c r="E22" s="9">
        <v>0</v>
      </c>
      <c r="F22" s="9">
        <v>0</v>
      </c>
      <c r="G22" s="9">
        <v>0</v>
      </c>
      <c r="H22" s="9">
        <v>0</v>
      </c>
      <c r="I22" s="9">
        <v>0</v>
      </c>
      <c r="J22" s="9">
        <v>0</v>
      </c>
      <c r="K22" s="9">
        <v>0</v>
      </c>
      <c r="L22" s="9">
        <v>0</v>
      </c>
      <c r="M22" s="9">
        <v>0</v>
      </c>
      <c r="N22" s="9">
        <v>0</v>
      </c>
      <c r="O22" s="9">
        <v>0</v>
      </c>
      <c r="P22" s="9">
        <v>0</v>
      </c>
      <c r="Q22" s="9">
        <f t="shared" si="0"/>
        <v>1</v>
      </c>
      <c r="R22" s="3"/>
      <c r="S22" s="3"/>
      <c r="T22" s="3"/>
      <c r="U22" s="3"/>
      <c r="V22" s="3"/>
      <c r="W22" s="3"/>
      <c r="X22" s="3"/>
      <c r="Y22" s="3"/>
    </row>
    <row r="23" spans="1:25" s="1" customFormat="1" ht="22.5" customHeight="1">
      <c r="A23" s="7">
        <v>14</v>
      </c>
      <c r="B23" s="21" t="s">
        <v>64</v>
      </c>
      <c r="C23" s="9" t="s">
        <v>26</v>
      </c>
      <c r="D23" s="9">
        <v>1</v>
      </c>
      <c r="E23" s="9">
        <v>0</v>
      </c>
      <c r="F23" s="9">
        <v>0</v>
      </c>
      <c r="G23" s="9">
        <v>0</v>
      </c>
      <c r="H23" s="9">
        <v>0</v>
      </c>
      <c r="I23" s="9">
        <v>0</v>
      </c>
      <c r="J23" s="9">
        <v>0</v>
      </c>
      <c r="K23" s="9">
        <v>0</v>
      </c>
      <c r="L23" s="9">
        <v>0</v>
      </c>
      <c r="M23" s="9">
        <v>0</v>
      </c>
      <c r="N23" s="9">
        <v>0</v>
      </c>
      <c r="O23" s="9">
        <v>0</v>
      </c>
      <c r="P23" s="9">
        <v>0</v>
      </c>
      <c r="Q23" s="9">
        <f t="shared" si="0"/>
        <v>1</v>
      </c>
      <c r="R23" s="3"/>
      <c r="S23" s="3"/>
      <c r="T23" s="3"/>
      <c r="U23" s="3"/>
      <c r="V23" s="3"/>
      <c r="W23" s="3"/>
      <c r="X23" s="3"/>
      <c r="Y23" s="3"/>
    </row>
    <row r="24" spans="1:25" s="1" customFormat="1" ht="22.5" customHeight="1">
      <c r="A24" s="7">
        <v>15</v>
      </c>
      <c r="B24" s="21" t="s">
        <v>13</v>
      </c>
      <c r="C24" s="9" t="s">
        <v>14</v>
      </c>
      <c r="D24" s="9">
        <v>10</v>
      </c>
      <c r="E24" s="9">
        <v>0</v>
      </c>
      <c r="F24" s="9">
        <v>0</v>
      </c>
      <c r="G24" s="9">
        <v>0</v>
      </c>
      <c r="H24" s="9">
        <v>0</v>
      </c>
      <c r="I24" s="9">
        <v>0</v>
      </c>
      <c r="J24" s="9">
        <v>0</v>
      </c>
      <c r="K24" s="9">
        <v>0</v>
      </c>
      <c r="L24" s="9">
        <v>0</v>
      </c>
      <c r="M24" s="9">
        <v>0</v>
      </c>
      <c r="N24" s="9">
        <v>0</v>
      </c>
      <c r="O24" s="9">
        <v>0</v>
      </c>
      <c r="P24" s="9">
        <v>0</v>
      </c>
      <c r="Q24" s="9">
        <f t="shared" si="0"/>
        <v>10</v>
      </c>
      <c r="R24" s="3"/>
      <c r="S24" s="3"/>
      <c r="T24" s="3"/>
      <c r="U24" s="3"/>
      <c r="V24" s="3"/>
      <c r="W24" s="3"/>
      <c r="X24" s="3"/>
      <c r="Y24" s="3"/>
    </row>
    <row r="25" spans="1:25" s="1" customFormat="1" ht="22.5" customHeight="1">
      <c r="A25" s="7">
        <v>16</v>
      </c>
      <c r="B25" s="21" t="s">
        <v>16</v>
      </c>
      <c r="C25" s="9" t="s">
        <v>26</v>
      </c>
      <c r="D25" s="9">
        <f>D10+D11</f>
        <v>2</v>
      </c>
      <c r="E25" s="9">
        <f t="shared" ref="E25:K25" si="1">E10+E11</f>
        <v>2</v>
      </c>
      <c r="F25" s="9">
        <f t="shared" si="1"/>
        <v>1</v>
      </c>
      <c r="G25" s="9">
        <f t="shared" si="1"/>
        <v>2</v>
      </c>
      <c r="H25" s="9">
        <f t="shared" si="1"/>
        <v>0</v>
      </c>
      <c r="I25" s="9">
        <f t="shared" si="1"/>
        <v>2</v>
      </c>
      <c r="J25" s="9">
        <f t="shared" si="1"/>
        <v>3</v>
      </c>
      <c r="K25" s="9">
        <f t="shared" si="1"/>
        <v>4</v>
      </c>
      <c r="L25" s="9">
        <f t="shared" ref="L25:P25" si="2">L10+L11</f>
        <v>3</v>
      </c>
      <c r="M25" s="9">
        <f t="shared" si="2"/>
        <v>6</v>
      </c>
      <c r="N25" s="9">
        <f t="shared" si="2"/>
        <v>4</v>
      </c>
      <c r="O25" s="9">
        <f t="shared" si="2"/>
        <v>3</v>
      </c>
      <c r="P25" s="9">
        <f t="shared" si="2"/>
        <v>4</v>
      </c>
      <c r="Q25" s="9">
        <f t="shared" si="0"/>
        <v>36</v>
      </c>
      <c r="R25" s="3"/>
      <c r="S25" s="3"/>
      <c r="T25" s="3"/>
      <c r="U25" s="3"/>
      <c r="V25" s="3"/>
      <c r="W25" s="3"/>
      <c r="X25" s="3"/>
      <c r="Y25" s="3"/>
    </row>
    <row r="26" spans="1:25" s="1" customFormat="1" ht="22.5" customHeight="1">
      <c r="A26" s="7">
        <v>17</v>
      </c>
      <c r="B26" s="21" t="s">
        <v>9</v>
      </c>
      <c r="C26" s="9" t="s">
        <v>26</v>
      </c>
      <c r="D26" s="9">
        <f>D12+D13</f>
        <v>0</v>
      </c>
      <c r="E26" s="9">
        <f>E12+E13</f>
        <v>0</v>
      </c>
      <c r="F26" s="9">
        <v>0</v>
      </c>
      <c r="G26" s="9">
        <v>0</v>
      </c>
      <c r="H26" s="9">
        <v>0</v>
      </c>
      <c r="I26" s="9">
        <v>0</v>
      </c>
      <c r="J26" s="9">
        <v>0</v>
      </c>
      <c r="K26" s="9">
        <v>0</v>
      </c>
      <c r="L26" s="9">
        <v>0</v>
      </c>
      <c r="M26" s="9">
        <v>0</v>
      </c>
      <c r="N26" s="9">
        <v>0</v>
      </c>
      <c r="O26" s="9">
        <v>0</v>
      </c>
      <c r="P26" s="9">
        <v>0</v>
      </c>
      <c r="Q26" s="9">
        <f t="shared" si="0"/>
        <v>0</v>
      </c>
      <c r="R26" s="3"/>
      <c r="S26" s="3"/>
      <c r="T26" s="3"/>
      <c r="U26" s="3"/>
      <c r="V26" s="3"/>
      <c r="W26" s="3"/>
      <c r="X26" s="3"/>
      <c r="Y26" s="3"/>
    </row>
    <row r="27" spans="1:25" s="1" customFormat="1" ht="36" customHeight="1">
      <c r="A27" s="7">
        <v>18</v>
      </c>
      <c r="B27" s="21" t="s">
        <v>12</v>
      </c>
      <c r="C27" s="9" t="s">
        <v>50</v>
      </c>
      <c r="D27" s="9">
        <v>0</v>
      </c>
      <c r="E27" s="9">
        <v>0</v>
      </c>
      <c r="F27" s="9">
        <v>0</v>
      </c>
      <c r="G27" s="9">
        <v>0</v>
      </c>
      <c r="H27" s="9">
        <v>0</v>
      </c>
      <c r="I27" s="9">
        <v>0</v>
      </c>
      <c r="J27" s="9">
        <v>0</v>
      </c>
      <c r="K27" s="9">
        <v>0</v>
      </c>
      <c r="L27" s="9">
        <v>0</v>
      </c>
      <c r="M27" s="9">
        <v>0</v>
      </c>
      <c r="N27" s="9">
        <v>0</v>
      </c>
      <c r="O27" s="9">
        <v>0</v>
      </c>
      <c r="P27" s="9">
        <v>0</v>
      </c>
      <c r="Q27" s="9">
        <f t="shared" si="0"/>
        <v>0</v>
      </c>
      <c r="R27" s="3"/>
      <c r="S27" s="3"/>
      <c r="T27" s="3"/>
      <c r="U27" s="3"/>
      <c r="V27" s="3"/>
      <c r="W27" s="3"/>
      <c r="X27" s="3"/>
      <c r="Y27" s="3"/>
    </row>
    <row r="28" spans="1:25" s="1" customFormat="1" ht="33" customHeight="1">
      <c r="A28" s="7">
        <v>19</v>
      </c>
      <c r="B28" s="21" t="s">
        <v>69</v>
      </c>
      <c r="C28" s="9" t="s">
        <v>15</v>
      </c>
      <c r="D28" s="9">
        <f>D10+D11</f>
        <v>2</v>
      </c>
      <c r="E28" s="9">
        <f t="shared" ref="E28:K28" si="3">E10+E11</f>
        <v>2</v>
      </c>
      <c r="F28" s="9">
        <f t="shared" si="3"/>
        <v>1</v>
      </c>
      <c r="G28" s="9">
        <f t="shared" si="3"/>
        <v>2</v>
      </c>
      <c r="H28" s="9">
        <f t="shared" si="3"/>
        <v>0</v>
      </c>
      <c r="I28" s="9">
        <f t="shared" si="3"/>
        <v>2</v>
      </c>
      <c r="J28" s="9">
        <f t="shared" si="3"/>
        <v>3</v>
      </c>
      <c r="K28" s="9">
        <f t="shared" si="3"/>
        <v>4</v>
      </c>
      <c r="L28" s="9">
        <f t="shared" ref="L28:P28" si="4">L10+L11</f>
        <v>3</v>
      </c>
      <c r="M28" s="9">
        <f t="shared" si="4"/>
        <v>6</v>
      </c>
      <c r="N28" s="9">
        <f t="shared" si="4"/>
        <v>4</v>
      </c>
      <c r="O28" s="9">
        <f t="shared" si="4"/>
        <v>3</v>
      </c>
      <c r="P28" s="9">
        <f t="shared" si="4"/>
        <v>4</v>
      </c>
      <c r="Q28" s="9">
        <f t="shared" si="0"/>
        <v>36</v>
      </c>
      <c r="R28" s="3"/>
      <c r="S28" s="3"/>
      <c r="T28" s="3"/>
      <c r="U28" s="3"/>
      <c r="V28" s="3"/>
      <c r="W28" s="3"/>
      <c r="X28" s="3"/>
      <c r="Y28" s="3"/>
    </row>
    <row r="29" spans="1:25" s="1" customFormat="1" ht="22.5" customHeight="1">
      <c r="A29" s="7">
        <v>20</v>
      </c>
      <c r="B29" s="26" t="s">
        <v>52</v>
      </c>
      <c r="C29" s="9"/>
      <c r="D29" s="9"/>
      <c r="E29" s="9"/>
      <c r="F29" s="9"/>
      <c r="G29" s="9"/>
      <c r="H29" s="9"/>
      <c r="I29" s="9"/>
      <c r="J29" s="9"/>
      <c r="K29" s="9"/>
      <c r="L29" s="9"/>
      <c r="M29" s="9"/>
      <c r="N29" s="9"/>
      <c r="O29" s="9"/>
      <c r="P29" s="9"/>
      <c r="Q29" s="9">
        <f t="shared" ref="Q29" si="5">SUM(D29:E29)</f>
        <v>0</v>
      </c>
      <c r="R29" s="3"/>
      <c r="S29" s="3"/>
      <c r="T29" s="3"/>
      <c r="U29" s="3"/>
      <c r="V29" s="3"/>
      <c r="W29" s="3"/>
      <c r="X29" s="3"/>
      <c r="Y29" s="3"/>
    </row>
    <row r="30" spans="1:25" s="1" customFormat="1" ht="31.5" customHeight="1">
      <c r="A30" s="88" t="s">
        <v>32</v>
      </c>
      <c r="B30" s="89"/>
      <c r="C30" s="89"/>
      <c r="D30" s="89"/>
      <c r="E30" s="89"/>
      <c r="F30" s="89"/>
      <c r="G30" s="89"/>
      <c r="H30" s="89"/>
      <c r="I30" s="89"/>
      <c r="J30" s="89"/>
      <c r="K30" s="89"/>
      <c r="L30" s="89"/>
      <c r="M30" s="89"/>
      <c r="N30" s="89"/>
      <c r="O30" s="89"/>
      <c r="P30" s="89"/>
      <c r="Q30" s="90"/>
      <c r="R30" s="3"/>
      <c r="S30" s="3"/>
      <c r="T30" s="3"/>
      <c r="U30" s="3"/>
      <c r="V30" s="3"/>
      <c r="W30" s="3"/>
      <c r="X30" s="3"/>
      <c r="Y30" s="3"/>
    </row>
    <row r="31" spans="1:25" s="1" customFormat="1" ht="72" customHeight="1">
      <c r="A31" s="7">
        <v>1</v>
      </c>
      <c r="B31" s="21" t="s">
        <v>65</v>
      </c>
      <c r="C31" s="9" t="s">
        <v>26</v>
      </c>
      <c r="D31" s="9">
        <v>1</v>
      </c>
      <c r="E31" s="9">
        <v>1</v>
      </c>
      <c r="F31" s="9">
        <v>1</v>
      </c>
      <c r="G31" s="9">
        <v>1</v>
      </c>
      <c r="H31" s="9">
        <v>1</v>
      </c>
      <c r="I31" s="9">
        <v>1</v>
      </c>
      <c r="J31" s="9">
        <v>1</v>
      </c>
      <c r="K31" s="9">
        <v>1</v>
      </c>
      <c r="L31" s="9">
        <v>1</v>
      </c>
      <c r="M31" s="9">
        <v>1</v>
      </c>
      <c r="N31" s="9">
        <v>1</v>
      </c>
      <c r="O31" s="9">
        <v>1</v>
      </c>
      <c r="P31" s="9">
        <v>1</v>
      </c>
      <c r="Q31" s="9">
        <f>SUM(D31:P31)</f>
        <v>13</v>
      </c>
      <c r="R31" s="3"/>
      <c r="S31" s="3"/>
      <c r="T31" s="3"/>
      <c r="U31" s="3"/>
      <c r="V31" s="3"/>
      <c r="W31" s="3"/>
      <c r="X31" s="3"/>
      <c r="Y31" s="3"/>
    </row>
    <row r="32" spans="1:25" s="1" customFormat="1" ht="50.25" customHeight="1">
      <c r="A32" s="7">
        <v>2</v>
      </c>
      <c r="B32" s="21" t="s">
        <v>33</v>
      </c>
      <c r="C32" s="9" t="s">
        <v>26</v>
      </c>
      <c r="D32" s="9">
        <v>1</v>
      </c>
      <c r="E32" s="9">
        <v>1</v>
      </c>
      <c r="F32" s="9">
        <v>1</v>
      </c>
      <c r="G32" s="9">
        <v>1</v>
      </c>
      <c r="H32" s="9">
        <v>1</v>
      </c>
      <c r="I32" s="9">
        <v>1</v>
      </c>
      <c r="J32" s="9">
        <v>1</v>
      </c>
      <c r="K32" s="9">
        <v>1</v>
      </c>
      <c r="L32" s="9">
        <v>1</v>
      </c>
      <c r="M32" s="9">
        <v>1</v>
      </c>
      <c r="N32" s="9">
        <v>1</v>
      </c>
      <c r="O32" s="9">
        <v>1</v>
      </c>
      <c r="P32" s="9">
        <v>1</v>
      </c>
      <c r="Q32" s="9">
        <f t="shared" ref="Q32:Q35" si="6">SUM(D32:P32)</f>
        <v>13</v>
      </c>
      <c r="R32" s="3"/>
      <c r="S32" s="3"/>
      <c r="T32" s="3"/>
      <c r="U32" s="3"/>
      <c r="V32" s="3"/>
      <c r="W32" s="3"/>
      <c r="X32" s="3"/>
      <c r="Y32" s="3"/>
    </row>
    <row r="33" spans="1:25" s="1" customFormat="1" ht="33" customHeight="1">
      <c r="A33" s="7">
        <v>3</v>
      </c>
      <c r="B33" s="21" t="s">
        <v>53</v>
      </c>
      <c r="C33" s="9" t="s">
        <v>15</v>
      </c>
      <c r="D33" s="9">
        <v>25</v>
      </c>
      <c r="E33" s="9">
        <v>25</v>
      </c>
      <c r="F33" s="9">
        <v>25</v>
      </c>
      <c r="G33" s="9">
        <v>25</v>
      </c>
      <c r="H33" s="9">
        <v>25</v>
      </c>
      <c r="I33" s="9">
        <v>25</v>
      </c>
      <c r="J33" s="9">
        <v>25</v>
      </c>
      <c r="K33" s="9">
        <v>25</v>
      </c>
      <c r="L33" s="9">
        <v>25</v>
      </c>
      <c r="M33" s="9">
        <v>25</v>
      </c>
      <c r="N33" s="9">
        <v>25</v>
      </c>
      <c r="O33" s="9">
        <v>25</v>
      </c>
      <c r="P33" s="9">
        <v>25</v>
      </c>
      <c r="Q33" s="9">
        <f t="shared" si="6"/>
        <v>325</v>
      </c>
      <c r="R33" s="3"/>
      <c r="S33" s="3"/>
      <c r="T33" s="3"/>
      <c r="U33" s="3"/>
      <c r="V33" s="3"/>
      <c r="W33" s="3"/>
      <c r="X33" s="3"/>
      <c r="Y33" s="3"/>
    </row>
    <row r="34" spans="1:25" s="1" customFormat="1" ht="36.75" customHeight="1">
      <c r="A34" s="7">
        <v>4</v>
      </c>
      <c r="B34" s="21" t="s">
        <v>70</v>
      </c>
      <c r="C34" s="9" t="s">
        <v>15</v>
      </c>
      <c r="D34" s="9">
        <v>15</v>
      </c>
      <c r="E34" s="9">
        <v>15</v>
      </c>
      <c r="F34" s="9">
        <v>15</v>
      </c>
      <c r="G34" s="9">
        <v>15</v>
      </c>
      <c r="H34" s="9">
        <v>15</v>
      </c>
      <c r="I34" s="9">
        <v>15</v>
      </c>
      <c r="J34" s="9">
        <v>15</v>
      </c>
      <c r="K34" s="9">
        <v>15</v>
      </c>
      <c r="L34" s="9">
        <v>15</v>
      </c>
      <c r="M34" s="9">
        <v>15</v>
      </c>
      <c r="N34" s="9">
        <v>15</v>
      </c>
      <c r="O34" s="9">
        <v>15</v>
      </c>
      <c r="P34" s="9">
        <v>15</v>
      </c>
      <c r="Q34" s="9">
        <f t="shared" si="6"/>
        <v>195</v>
      </c>
      <c r="R34" s="3"/>
      <c r="S34" s="3"/>
      <c r="T34" s="3"/>
      <c r="U34" s="3"/>
      <c r="V34" s="3"/>
      <c r="W34" s="3"/>
      <c r="X34" s="3"/>
      <c r="Y34" s="3"/>
    </row>
    <row r="35" spans="1:25" s="1" customFormat="1" ht="37.5" customHeight="1">
      <c r="A35" s="7">
        <v>5</v>
      </c>
      <c r="B35" s="21" t="s">
        <v>71</v>
      </c>
      <c r="C35" s="9" t="s">
        <v>15</v>
      </c>
      <c r="D35" s="9">
        <v>20</v>
      </c>
      <c r="E35" s="9">
        <v>20</v>
      </c>
      <c r="F35" s="9">
        <v>20</v>
      </c>
      <c r="G35" s="9">
        <v>20</v>
      </c>
      <c r="H35" s="9">
        <v>20</v>
      </c>
      <c r="I35" s="9">
        <v>20</v>
      </c>
      <c r="J35" s="9">
        <v>20</v>
      </c>
      <c r="K35" s="9">
        <v>20</v>
      </c>
      <c r="L35" s="9">
        <v>20</v>
      </c>
      <c r="M35" s="9">
        <v>20</v>
      </c>
      <c r="N35" s="9">
        <v>20</v>
      </c>
      <c r="O35" s="9">
        <v>20</v>
      </c>
      <c r="P35" s="9">
        <v>20</v>
      </c>
      <c r="Q35" s="9">
        <f t="shared" si="6"/>
        <v>260</v>
      </c>
      <c r="R35" s="3"/>
      <c r="S35" s="3"/>
      <c r="T35" s="3"/>
      <c r="U35" s="3"/>
      <c r="V35" s="3"/>
      <c r="W35" s="3"/>
      <c r="X35" s="3"/>
      <c r="Y35" s="3"/>
    </row>
    <row r="36" spans="1:25" s="1" customFormat="1" ht="21.75" customHeight="1">
      <c r="A36" s="7">
        <v>6</v>
      </c>
      <c r="B36" s="26" t="s">
        <v>52</v>
      </c>
      <c r="C36" s="9"/>
      <c r="D36" s="9"/>
      <c r="E36" s="9"/>
      <c r="F36" s="9"/>
      <c r="G36" s="9"/>
      <c r="H36" s="9"/>
      <c r="I36" s="9"/>
      <c r="J36" s="9"/>
      <c r="K36" s="9"/>
      <c r="L36" s="9"/>
      <c r="M36" s="9"/>
      <c r="N36" s="9"/>
      <c r="O36" s="9"/>
      <c r="P36" s="9"/>
      <c r="Q36" s="14"/>
      <c r="R36" s="3"/>
      <c r="S36" s="3"/>
      <c r="T36" s="3"/>
      <c r="U36" s="3"/>
      <c r="V36" s="3"/>
      <c r="W36" s="3"/>
      <c r="X36" s="3"/>
      <c r="Y36" s="3"/>
    </row>
    <row r="37" spans="1:25" s="1" customFormat="1" ht="20.25" customHeight="1">
      <c r="A37" s="7">
        <v>7</v>
      </c>
      <c r="B37" s="8"/>
      <c r="C37" s="9"/>
      <c r="D37" s="9"/>
      <c r="E37" s="9"/>
      <c r="F37" s="9"/>
      <c r="G37" s="9"/>
      <c r="H37" s="9"/>
      <c r="I37" s="9"/>
      <c r="J37" s="9"/>
      <c r="K37" s="9"/>
      <c r="L37" s="9"/>
      <c r="M37" s="9"/>
      <c r="N37" s="9"/>
      <c r="O37" s="9"/>
      <c r="P37" s="9"/>
      <c r="Q37" s="14"/>
      <c r="R37" s="3"/>
      <c r="S37" s="3"/>
      <c r="T37" s="3"/>
      <c r="U37" s="3"/>
      <c r="V37" s="3"/>
      <c r="W37" s="3"/>
      <c r="X37" s="3"/>
      <c r="Y37" s="3"/>
    </row>
    <row r="38" spans="1:25" ht="16.5" customHeight="1">
      <c r="A38" s="86"/>
      <c r="B38" s="86"/>
      <c r="C38" s="86"/>
      <c r="D38" s="86"/>
      <c r="E38" s="86"/>
      <c r="F38" s="86"/>
      <c r="G38" s="86"/>
      <c r="H38" s="86"/>
      <c r="I38" s="86"/>
      <c r="J38" s="86"/>
      <c r="K38" s="86"/>
      <c r="L38" s="86"/>
      <c r="M38" s="86"/>
      <c r="N38" s="86"/>
      <c r="O38" s="86"/>
      <c r="P38" s="86"/>
      <c r="Q38" s="86"/>
    </row>
    <row r="39" spans="1:25" ht="32.25" customHeight="1">
      <c r="A39" s="86"/>
      <c r="B39" s="86"/>
      <c r="C39" s="86"/>
      <c r="D39" s="86"/>
      <c r="E39" s="86"/>
      <c r="F39" s="86"/>
      <c r="G39" s="86"/>
      <c r="H39" s="86"/>
      <c r="I39" s="86"/>
      <c r="J39" s="86"/>
      <c r="K39" s="86"/>
      <c r="L39" s="86"/>
      <c r="M39" s="86"/>
      <c r="N39" s="86"/>
      <c r="O39" s="86"/>
      <c r="P39" s="86"/>
      <c r="Q39" s="86"/>
    </row>
    <row r="40" spans="1:25" ht="16.5" customHeight="1">
      <c r="A40" s="11"/>
      <c r="B40" s="85" t="s">
        <v>95</v>
      </c>
      <c r="C40" s="13"/>
      <c r="D40" s="13"/>
      <c r="E40" s="13"/>
      <c r="F40" s="13"/>
      <c r="G40" s="13"/>
      <c r="H40" s="13"/>
      <c r="I40" s="13"/>
      <c r="J40" s="13"/>
      <c r="K40" s="13"/>
      <c r="L40" s="13"/>
      <c r="M40" s="13"/>
      <c r="N40" s="13"/>
      <c r="O40" s="13"/>
      <c r="P40" s="13"/>
      <c r="Q40" s="40" t="s">
        <v>77</v>
      </c>
    </row>
    <row r="41" spans="1:25" ht="31.9" customHeight="1">
      <c r="A41" s="11"/>
      <c r="B41" s="85"/>
      <c r="C41" s="13"/>
      <c r="D41" s="13"/>
      <c r="E41" s="13"/>
      <c r="F41" s="13"/>
      <c r="G41" s="13"/>
      <c r="H41" s="13"/>
      <c r="I41" s="13"/>
      <c r="J41" s="13"/>
      <c r="K41" s="13"/>
      <c r="L41" s="13"/>
      <c r="M41" s="13"/>
      <c r="N41" s="13"/>
      <c r="O41" s="13"/>
      <c r="P41" s="13"/>
      <c r="Q41" s="40" t="s">
        <v>143</v>
      </c>
    </row>
    <row r="42" spans="1:25" ht="16.5">
      <c r="A42" s="11"/>
      <c r="B42" s="85"/>
      <c r="C42" s="13"/>
      <c r="D42" s="13"/>
      <c r="E42" s="13"/>
      <c r="F42" s="13"/>
      <c r="G42" s="13"/>
      <c r="H42" s="13"/>
      <c r="I42" s="13"/>
      <c r="J42" s="13"/>
      <c r="K42" s="13"/>
      <c r="L42" s="13"/>
      <c r="M42" s="13"/>
      <c r="N42" s="13"/>
      <c r="O42" s="13"/>
      <c r="P42" s="13"/>
      <c r="Q42" s="40" t="s">
        <v>124</v>
      </c>
    </row>
    <row r="43" spans="1:25" ht="24" customHeight="1">
      <c r="A43" s="16"/>
      <c r="B43" s="16"/>
      <c r="C43" s="16"/>
      <c r="D43" s="16"/>
      <c r="E43" s="16"/>
      <c r="F43" s="16"/>
      <c r="G43" s="16"/>
      <c r="H43" s="16"/>
      <c r="I43" s="16"/>
      <c r="J43" s="16"/>
      <c r="K43" s="16"/>
      <c r="L43" s="16"/>
      <c r="M43" s="16"/>
      <c r="N43" s="16"/>
      <c r="O43" s="16"/>
      <c r="P43" s="16"/>
      <c r="Q43" s="16"/>
    </row>
    <row r="44" spans="1:25" ht="16.5" customHeight="1">
      <c r="A44" s="16"/>
      <c r="B44" s="16"/>
      <c r="C44" s="16"/>
      <c r="D44" s="16"/>
      <c r="E44" s="16"/>
      <c r="F44" s="16"/>
      <c r="G44" s="16"/>
      <c r="H44" s="16"/>
      <c r="I44" s="16"/>
      <c r="J44" s="16"/>
      <c r="K44" s="16"/>
      <c r="L44" s="16"/>
      <c r="M44" s="16"/>
      <c r="N44" s="16"/>
      <c r="O44" s="16"/>
      <c r="P44" s="16"/>
      <c r="Q44" s="16"/>
    </row>
    <row r="45" spans="1:25" ht="16.5" customHeight="1">
      <c r="A45" s="85" t="s">
        <v>96</v>
      </c>
      <c r="B45" s="85"/>
      <c r="C45" s="85"/>
      <c r="D45" s="85"/>
      <c r="E45" s="85"/>
      <c r="F45" s="85"/>
      <c r="G45" s="85"/>
      <c r="H45" s="85"/>
      <c r="I45" s="85"/>
      <c r="J45" s="85"/>
      <c r="K45" s="85"/>
      <c r="L45" s="85"/>
      <c r="M45" s="85"/>
      <c r="N45" s="85"/>
      <c r="O45" s="85"/>
      <c r="P45" s="85"/>
      <c r="Q45" s="85"/>
    </row>
    <row r="46" spans="1:25" ht="16.5" customHeight="1">
      <c r="A46" s="85"/>
      <c r="B46" s="85"/>
      <c r="C46" s="85"/>
      <c r="D46" s="85"/>
      <c r="E46" s="85"/>
      <c r="F46" s="85"/>
      <c r="G46" s="85"/>
      <c r="H46" s="85"/>
      <c r="I46" s="85"/>
      <c r="J46" s="85"/>
      <c r="K46" s="85"/>
      <c r="L46" s="85"/>
      <c r="M46" s="85"/>
      <c r="N46" s="85"/>
      <c r="O46" s="85"/>
      <c r="P46" s="85"/>
      <c r="Q46" s="85"/>
    </row>
    <row r="47" spans="1:25" ht="16.5" customHeight="1">
      <c r="A47" s="85"/>
      <c r="B47" s="85"/>
      <c r="C47" s="85"/>
      <c r="D47" s="85"/>
      <c r="E47" s="85"/>
      <c r="F47" s="85"/>
      <c r="G47" s="85"/>
      <c r="H47" s="85"/>
      <c r="I47" s="85"/>
      <c r="J47" s="85"/>
      <c r="K47" s="85"/>
      <c r="L47" s="85"/>
      <c r="M47" s="85"/>
      <c r="N47" s="85"/>
      <c r="O47" s="85"/>
      <c r="P47" s="85"/>
      <c r="Q47" s="85"/>
    </row>
    <row r="48" spans="1:25" ht="16.5" customHeight="1">
      <c r="A48" s="16"/>
      <c r="B48" s="16"/>
      <c r="C48" s="16"/>
      <c r="D48" s="16"/>
      <c r="E48" s="16"/>
      <c r="F48" s="16"/>
      <c r="G48" s="16"/>
      <c r="H48" s="16"/>
      <c r="I48" s="16"/>
      <c r="J48" s="16"/>
      <c r="K48" s="16"/>
      <c r="L48" s="16"/>
      <c r="M48" s="16"/>
      <c r="N48" s="16"/>
      <c r="O48" s="16"/>
      <c r="P48" s="16"/>
      <c r="Q48" s="16"/>
    </row>
    <row r="49" spans="1:17" ht="16.5" customHeight="1">
      <c r="A49" s="16"/>
      <c r="B49" s="16"/>
      <c r="C49" s="16"/>
      <c r="D49" s="16"/>
      <c r="E49" s="16"/>
      <c r="F49" s="16"/>
      <c r="G49" s="16"/>
      <c r="H49" s="16"/>
      <c r="I49" s="16"/>
      <c r="J49" s="16"/>
      <c r="K49" s="16"/>
      <c r="L49" s="16"/>
      <c r="M49" s="16"/>
      <c r="N49" s="16"/>
      <c r="O49" s="16"/>
      <c r="P49" s="16"/>
      <c r="Q49" s="16"/>
    </row>
    <row r="50" spans="1:17" ht="15" customHeight="1">
      <c r="A50" s="16"/>
      <c r="B50" s="16"/>
      <c r="C50" s="16"/>
      <c r="D50" s="16"/>
      <c r="E50" s="16"/>
      <c r="F50" s="16"/>
      <c r="G50" s="16"/>
      <c r="H50" s="16"/>
      <c r="I50" s="16"/>
      <c r="J50" s="16"/>
      <c r="K50" s="16"/>
      <c r="L50" s="16"/>
      <c r="M50" s="16"/>
      <c r="N50" s="16"/>
      <c r="O50" s="16"/>
      <c r="P50" s="16"/>
      <c r="Q50" s="16"/>
    </row>
    <row r="51" spans="1:17" ht="16.5" customHeight="1">
      <c r="A51" s="16"/>
      <c r="B51" s="16"/>
      <c r="C51" s="16"/>
      <c r="D51" s="16"/>
      <c r="E51" s="16"/>
      <c r="F51" s="16"/>
      <c r="G51" s="16"/>
      <c r="H51" s="16"/>
      <c r="I51" s="16"/>
      <c r="J51" s="16"/>
      <c r="K51" s="16"/>
      <c r="L51" s="16"/>
      <c r="M51" s="16"/>
      <c r="N51" s="16"/>
      <c r="O51" s="16"/>
      <c r="P51" s="16"/>
      <c r="Q51" s="16"/>
    </row>
    <row r="52" spans="1:17" ht="15" customHeight="1">
      <c r="A52" s="16"/>
      <c r="B52" s="16"/>
      <c r="C52" s="16"/>
      <c r="D52" s="16"/>
      <c r="E52" s="16"/>
      <c r="F52" s="16"/>
      <c r="G52" s="16"/>
      <c r="H52" s="16"/>
      <c r="I52" s="16"/>
      <c r="J52" s="16"/>
      <c r="K52" s="16"/>
      <c r="L52" s="16"/>
      <c r="M52" s="16"/>
      <c r="N52" s="16"/>
      <c r="O52" s="16"/>
      <c r="P52" s="16"/>
      <c r="Q52" s="16"/>
    </row>
    <row r="53" spans="1:17" ht="15" customHeight="1">
      <c r="A53" s="16"/>
      <c r="B53" s="16"/>
      <c r="C53" s="16"/>
      <c r="D53" s="16"/>
      <c r="E53" s="16"/>
      <c r="F53" s="16"/>
      <c r="G53" s="16"/>
      <c r="H53" s="16"/>
      <c r="I53" s="16"/>
      <c r="J53" s="16"/>
      <c r="K53" s="16"/>
      <c r="L53" s="16"/>
      <c r="M53" s="16"/>
      <c r="N53" s="16"/>
      <c r="O53" s="16"/>
      <c r="P53" s="16"/>
      <c r="Q53" s="16"/>
    </row>
    <row r="54" spans="1:17" ht="15" customHeight="1">
      <c r="A54" s="16"/>
      <c r="B54" s="16"/>
      <c r="C54" s="16"/>
      <c r="D54" s="16"/>
      <c r="E54" s="16"/>
      <c r="F54" s="16"/>
      <c r="G54" s="16"/>
      <c r="H54" s="16"/>
      <c r="I54" s="16"/>
      <c r="J54" s="16"/>
      <c r="K54" s="16"/>
      <c r="L54" s="16"/>
      <c r="M54" s="16"/>
      <c r="N54" s="16"/>
      <c r="O54" s="16"/>
      <c r="P54" s="16"/>
      <c r="Q54" s="16"/>
    </row>
    <row r="55" spans="1:17" ht="15" customHeight="1">
      <c r="A55" s="16"/>
      <c r="B55" s="16"/>
      <c r="C55" s="16"/>
      <c r="D55" s="16"/>
      <c r="E55" s="16"/>
      <c r="F55" s="16"/>
      <c r="G55" s="16"/>
      <c r="H55" s="16"/>
      <c r="I55" s="16"/>
      <c r="J55" s="16"/>
      <c r="K55" s="16"/>
      <c r="L55" s="16"/>
      <c r="M55" s="16"/>
      <c r="N55" s="16"/>
      <c r="O55" s="16"/>
      <c r="P55" s="16"/>
      <c r="Q55" s="16"/>
    </row>
    <row r="56" spans="1:17" ht="15" customHeight="1">
      <c r="A56" s="16"/>
      <c r="B56" s="16"/>
      <c r="C56" s="16"/>
      <c r="D56" s="16"/>
      <c r="E56" s="16"/>
      <c r="F56" s="16"/>
      <c r="G56" s="16"/>
      <c r="H56" s="16"/>
      <c r="I56" s="16"/>
      <c r="J56" s="16"/>
      <c r="K56" s="16"/>
      <c r="L56" s="16"/>
      <c r="M56" s="16"/>
      <c r="N56" s="16"/>
      <c r="O56" s="16"/>
      <c r="P56" s="16"/>
      <c r="Q56" s="16"/>
    </row>
    <row r="57" spans="1:17" ht="15" customHeight="1">
      <c r="A57" s="16"/>
      <c r="B57" s="16"/>
      <c r="C57" s="16"/>
      <c r="D57" s="16"/>
      <c r="E57" s="16"/>
      <c r="F57" s="16"/>
      <c r="G57" s="16"/>
      <c r="H57" s="16"/>
      <c r="I57" s="16"/>
      <c r="J57" s="16"/>
      <c r="K57" s="16"/>
      <c r="L57" s="16"/>
      <c r="M57" s="16"/>
      <c r="N57" s="16"/>
      <c r="O57" s="16"/>
      <c r="P57" s="16"/>
      <c r="Q57" s="16"/>
    </row>
    <row r="58" spans="1:17" ht="15" customHeight="1">
      <c r="A58" s="16"/>
      <c r="B58" s="16"/>
      <c r="C58" s="16"/>
      <c r="D58" s="16"/>
      <c r="E58" s="16"/>
      <c r="F58" s="16"/>
      <c r="G58" s="16"/>
      <c r="H58" s="16"/>
      <c r="I58" s="16"/>
      <c r="J58" s="16"/>
      <c r="K58" s="16"/>
      <c r="L58" s="16"/>
      <c r="M58" s="16"/>
      <c r="N58" s="16"/>
      <c r="O58" s="16"/>
      <c r="P58" s="16"/>
      <c r="Q58" s="16"/>
    </row>
    <row r="59" spans="1:17" ht="15" customHeight="1">
      <c r="A59" s="16"/>
      <c r="B59" s="16"/>
      <c r="C59" s="16"/>
      <c r="D59" s="16"/>
      <c r="E59" s="16"/>
      <c r="F59" s="16"/>
      <c r="G59" s="16"/>
      <c r="H59" s="16"/>
      <c r="I59" s="16"/>
      <c r="J59" s="16"/>
      <c r="K59" s="16"/>
      <c r="L59" s="16"/>
      <c r="M59" s="16"/>
      <c r="N59" s="16"/>
      <c r="O59" s="16"/>
      <c r="P59" s="16"/>
      <c r="Q59" s="16"/>
    </row>
    <row r="60" spans="1:17" ht="33" customHeight="1">
      <c r="A60" s="11"/>
      <c r="B60" s="12"/>
      <c r="C60" s="12"/>
      <c r="D60" s="12"/>
      <c r="E60" s="12"/>
      <c r="F60" s="12"/>
      <c r="G60" s="12"/>
      <c r="H60" s="12"/>
      <c r="I60" s="12"/>
      <c r="J60" s="12"/>
      <c r="K60" s="12"/>
      <c r="L60" s="12"/>
      <c r="M60" s="12"/>
      <c r="N60" s="12"/>
      <c r="O60" s="12"/>
      <c r="P60" s="12"/>
      <c r="Q60" s="12"/>
    </row>
    <row r="61" spans="1:17" ht="16.5" customHeight="1">
      <c r="A61" s="11"/>
      <c r="B61" s="85"/>
      <c r="C61" s="13"/>
      <c r="D61" s="13"/>
      <c r="E61" s="13"/>
      <c r="F61" s="13"/>
      <c r="G61" s="13"/>
      <c r="H61" s="13"/>
      <c r="I61" s="13"/>
      <c r="J61" s="13"/>
      <c r="K61" s="13"/>
      <c r="L61" s="13"/>
      <c r="M61" s="13"/>
      <c r="N61" s="13"/>
      <c r="O61" s="13"/>
      <c r="P61" s="13"/>
      <c r="Q61" s="85"/>
    </row>
    <row r="62" spans="1:17" ht="16.5" customHeight="1">
      <c r="A62" s="11"/>
      <c r="B62" s="85"/>
      <c r="C62" s="13"/>
      <c r="D62" s="13"/>
      <c r="E62" s="13"/>
      <c r="F62" s="13"/>
      <c r="G62" s="13"/>
      <c r="H62" s="13"/>
      <c r="I62" s="13"/>
      <c r="J62" s="13"/>
      <c r="K62" s="13"/>
      <c r="L62" s="13"/>
      <c r="M62" s="13"/>
      <c r="N62" s="13"/>
      <c r="O62" s="13"/>
      <c r="P62" s="13"/>
      <c r="Q62" s="85"/>
    </row>
    <row r="63" spans="1:17" ht="16.5">
      <c r="A63" s="11"/>
      <c r="B63" s="85"/>
      <c r="C63" s="13"/>
      <c r="D63" s="13"/>
      <c r="E63" s="13"/>
      <c r="F63" s="13"/>
      <c r="G63" s="13"/>
      <c r="H63" s="13"/>
      <c r="I63" s="13"/>
      <c r="J63" s="13"/>
      <c r="K63" s="13"/>
      <c r="L63" s="13"/>
      <c r="M63" s="13"/>
      <c r="N63" s="13"/>
      <c r="O63" s="13"/>
      <c r="P63" s="13"/>
      <c r="Q63" s="85"/>
    </row>
  </sheetData>
  <mergeCells count="15">
    <mergeCell ref="A30:Q30"/>
    <mergeCell ref="A38:Q39"/>
    <mergeCell ref="B40:B42"/>
    <mergeCell ref="A45:Q47"/>
    <mergeCell ref="B61:B63"/>
    <mergeCell ref="Q61:Q63"/>
    <mergeCell ref="A1:Q1"/>
    <mergeCell ref="A2:Q2"/>
    <mergeCell ref="A3:Q3"/>
    <mergeCell ref="A4:A7"/>
    <mergeCell ref="B4:B7"/>
    <mergeCell ref="C4:C7"/>
    <mergeCell ref="D4:Q4"/>
    <mergeCell ref="D5:Q5"/>
    <mergeCell ref="Q6:Q9"/>
  </mergeCells>
  <printOptions horizontalCentered="1"/>
  <pageMargins left="0" right="0" top="0" bottom="0" header="0.19685039370078741" footer="0.31496062992125984"/>
  <pageSetup scale="77" orientation="portrait" verticalDpi="300" r:id="rId1"/>
  <rowBreaks count="1" manualBreakCount="1">
    <brk id="29" max="5" man="1"/>
  </rowBreaks>
  <colBreaks count="2" manualBreakCount="2">
    <brk id="7" max="54" man="1"/>
    <brk id="17" max="1048575" man="1"/>
  </colBreaks>
  <drawing r:id="rId2"/>
</worksheet>
</file>

<file path=xl/worksheets/sheet5.xml><?xml version="1.0" encoding="utf-8"?>
<worksheet xmlns="http://schemas.openxmlformats.org/spreadsheetml/2006/main" xmlns:r="http://schemas.openxmlformats.org/officeDocument/2006/relationships">
  <dimension ref="A1:N63"/>
  <sheetViews>
    <sheetView view="pageBreakPreview" topLeftCell="F28" zoomScaleSheetLayoutView="100" workbookViewId="0">
      <selection activeCell="A45" sqref="A45:M47"/>
    </sheetView>
  </sheetViews>
  <sheetFormatPr defaultColWidth="9.140625" defaultRowHeight="15"/>
  <cols>
    <col min="1" max="1" width="3.7109375" style="6" customWidth="1"/>
    <col min="2" max="2" width="46.42578125" style="6" customWidth="1"/>
    <col min="3" max="3" width="6.28515625" style="6" customWidth="1"/>
    <col min="4" max="4" width="9.28515625" style="6" bestFit="1" customWidth="1"/>
    <col min="5" max="13" width="12.140625" style="6" customWidth="1"/>
    <col min="14" max="14" width="10.42578125" style="6" customWidth="1"/>
    <col min="15" max="16384" width="9.140625" style="6"/>
  </cols>
  <sheetData>
    <row r="1" spans="1:14" s="1" customFormat="1" ht="29.25" customHeight="1">
      <c r="A1" s="99" t="s">
        <v>0</v>
      </c>
      <c r="B1" s="99"/>
      <c r="C1" s="99"/>
      <c r="D1" s="99"/>
      <c r="E1" s="99"/>
      <c r="F1" s="99"/>
      <c r="G1" s="99"/>
      <c r="H1" s="99"/>
      <c r="I1" s="99"/>
      <c r="J1" s="99"/>
      <c r="K1" s="99"/>
      <c r="L1" s="99"/>
      <c r="M1" s="99"/>
    </row>
    <row r="2" spans="1:14" s="1" customFormat="1" ht="29.25" customHeight="1">
      <c r="A2" s="99" t="s">
        <v>73</v>
      </c>
      <c r="B2" s="99"/>
      <c r="C2" s="99"/>
      <c r="D2" s="99"/>
      <c r="E2" s="99"/>
      <c r="F2" s="99"/>
      <c r="G2" s="99"/>
      <c r="H2" s="99"/>
      <c r="I2" s="99"/>
      <c r="J2" s="99"/>
      <c r="K2" s="99"/>
      <c r="L2" s="99"/>
      <c r="M2" s="99"/>
    </row>
    <row r="3" spans="1:14" s="1" customFormat="1" ht="36.75" customHeight="1">
      <c r="A3" s="71" t="s">
        <v>19</v>
      </c>
      <c r="B3" s="71"/>
      <c r="C3" s="71"/>
      <c r="D3" s="71"/>
      <c r="E3" s="71"/>
      <c r="F3" s="71"/>
      <c r="G3" s="71"/>
      <c r="H3" s="71"/>
      <c r="I3" s="71"/>
      <c r="J3" s="71"/>
      <c r="K3" s="71"/>
      <c r="L3" s="71"/>
      <c r="M3" s="71"/>
    </row>
    <row r="4" spans="1:14" s="1" customFormat="1" ht="27.75" customHeight="1">
      <c r="A4" s="72" t="s">
        <v>1</v>
      </c>
      <c r="B4" s="72" t="s">
        <v>2</v>
      </c>
      <c r="C4" s="72" t="s">
        <v>3</v>
      </c>
      <c r="D4" s="91" t="s">
        <v>98</v>
      </c>
      <c r="E4" s="92"/>
      <c r="F4" s="92"/>
      <c r="G4" s="92"/>
      <c r="H4" s="92"/>
      <c r="I4" s="92"/>
      <c r="J4" s="92"/>
      <c r="K4" s="92"/>
      <c r="L4" s="92"/>
      <c r="M4" s="92"/>
      <c r="N4" s="93"/>
    </row>
    <row r="5" spans="1:14" s="1" customFormat="1" ht="27.75" customHeight="1">
      <c r="A5" s="72"/>
      <c r="B5" s="72"/>
      <c r="C5" s="72"/>
      <c r="D5" s="96" t="s">
        <v>99</v>
      </c>
      <c r="E5" s="100"/>
      <c r="F5" s="100"/>
      <c r="G5" s="100"/>
      <c r="H5" s="100"/>
      <c r="I5" s="100"/>
      <c r="J5" s="100"/>
      <c r="K5" s="100"/>
      <c r="L5" s="100"/>
      <c r="M5" s="100"/>
      <c r="N5" s="97"/>
    </row>
    <row r="6" spans="1:14" s="2" customFormat="1" ht="30" customHeight="1">
      <c r="A6" s="72"/>
      <c r="B6" s="72"/>
      <c r="C6" s="72"/>
      <c r="D6" s="51">
        <v>534214</v>
      </c>
      <c r="E6" s="51">
        <v>534212</v>
      </c>
      <c r="F6" s="52">
        <v>534237</v>
      </c>
      <c r="G6" s="52" t="s">
        <v>130</v>
      </c>
      <c r="H6" s="52">
        <v>534232</v>
      </c>
      <c r="I6" s="52" t="s">
        <v>131</v>
      </c>
      <c r="J6" s="52">
        <v>534205</v>
      </c>
      <c r="K6" s="52">
        <v>534201</v>
      </c>
      <c r="L6" s="52" t="s">
        <v>132</v>
      </c>
      <c r="M6" s="52">
        <v>534209</v>
      </c>
      <c r="N6" s="101" t="s">
        <v>54</v>
      </c>
    </row>
    <row r="7" spans="1:14" s="2" customFormat="1" ht="30" customHeight="1">
      <c r="A7" s="72"/>
      <c r="B7" s="72"/>
      <c r="C7" s="72"/>
      <c r="D7" s="51" t="s">
        <v>74</v>
      </c>
      <c r="E7" s="51" t="s">
        <v>74</v>
      </c>
      <c r="F7" s="51" t="s">
        <v>75</v>
      </c>
      <c r="G7" s="51" t="s">
        <v>74</v>
      </c>
      <c r="H7" s="51" t="s">
        <v>75</v>
      </c>
      <c r="I7" s="51" t="s">
        <v>75</v>
      </c>
      <c r="J7" s="51" t="s">
        <v>74</v>
      </c>
      <c r="K7" s="51" t="s">
        <v>74</v>
      </c>
      <c r="L7" s="51" t="s">
        <v>74</v>
      </c>
      <c r="M7" s="51" t="s">
        <v>74</v>
      </c>
      <c r="N7" s="102"/>
    </row>
    <row r="8" spans="1:14" s="2" customFormat="1" ht="30" customHeight="1">
      <c r="A8" s="44"/>
      <c r="B8" s="51" t="s">
        <v>79</v>
      </c>
      <c r="C8" s="51"/>
      <c r="D8" s="48" t="s">
        <v>133</v>
      </c>
      <c r="E8" s="48" t="s">
        <v>134</v>
      </c>
      <c r="F8" s="54" t="s">
        <v>135</v>
      </c>
      <c r="G8" s="54" t="s">
        <v>136</v>
      </c>
      <c r="H8" s="54" t="s">
        <v>137</v>
      </c>
      <c r="I8" s="54" t="s">
        <v>138</v>
      </c>
      <c r="J8" s="54" t="s">
        <v>139</v>
      </c>
      <c r="K8" s="54" t="s">
        <v>140</v>
      </c>
      <c r="L8" s="54" t="s">
        <v>141</v>
      </c>
      <c r="M8" s="54" t="s">
        <v>142</v>
      </c>
      <c r="N8" s="102"/>
    </row>
    <row r="9" spans="1:14" s="2" customFormat="1" ht="30" customHeight="1">
      <c r="A9" s="44"/>
      <c r="B9" s="51" t="s">
        <v>81</v>
      </c>
      <c r="C9" s="51"/>
      <c r="D9" s="51" t="s">
        <v>82</v>
      </c>
      <c r="E9" s="51" t="s">
        <v>82</v>
      </c>
      <c r="F9" s="51" t="s">
        <v>82</v>
      </c>
      <c r="G9" s="51" t="s">
        <v>82</v>
      </c>
      <c r="H9" s="51" t="s">
        <v>82</v>
      </c>
      <c r="I9" s="51" t="s">
        <v>82</v>
      </c>
      <c r="J9" s="51" t="s">
        <v>82</v>
      </c>
      <c r="K9" s="51" t="s">
        <v>82</v>
      </c>
      <c r="L9" s="51"/>
      <c r="M9" s="51"/>
      <c r="N9" s="103"/>
    </row>
    <row r="10" spans="1:14" s="1" customFormat="1" ht="22.5" customHeight="1">
      <c r="A10" s="7">
        <v>1</v>
      </c>
      <c r="B10" s="21" t="s">
        <v>60</v>
      </c>
      <c r="C10" s="9" t="s">
        <v>26</v>
      </c>
      <c r="D10" s="9">
        <v>0</v>
      </c>
      <c r="E10" s="9">
        <v>0</v>
      </c>
      <c r="F10" s="9">
        <v>0</v>
      </c>
      <c r="G10" s="9">
        <v>0</v>
      </c>
      <c r="H10" s="9">
        <v>0</v>
      </c>
      <c r="I10" s="9">
        <v>0</v>
      </c>
      <c r="J10" s="9">
        <v>0</v>
      </c>
      <c r="K10" s="9">
        <v>0</v>
      </c>
      <c r="L10" s="9">
        <v>0</v>
      </c>
      <c r="M10" s="9">
        <v>0</v>
      </c>
      <c r="N10" s="56">
        <f>SUM(D10:M10)</f>
        <v>0</v>
      </c>
    </row>
    <row r="11" spans="1:14" s="1" customFormat="1" ht="22.5" customHeight="1">
      <c r="A11" s="7">
        <v>2</v>
      </c>
      <c r="B11" s="21" t="s">
        <v>61</v>
      </c>
      <c r="C11" s="9" t="s">
        <v>26</v>
      </c>
      <c r="D11" s="9">
        <v>2</v>
      </c>
      <c r="E11" s="9">
        <v>1</v>
      </c>
      <c r="F11" s="9">
        <v>2</v>
      </c>
      <c r="G11" s="9">
        <v>1</v>
      </c>
      <c r="H11" s="9">
        <v>2</v>
      </c>
      <c r="I11" s="9">
        <v>2</v>
      </c>
      <c r="J11" s="9">
        <v>1</v>
      </c>
      <c r="K11" s="9">
        <v>1</v>
      </c>
      <c r="L11" s="9">
        <v>1</v>
      </c>
      <c r="M11" s="9">
        <v>2</v>
      </c>
      <c r="N11" s="56">
        <f t="shared" ref="N11:N28" si="0">SUM(D11:M11)</f>
        <v>15</v>
      </c>
    </row>
    <row r="12" spans="1:14" s="1" customFormat="1" ht="22.5" customHeight="1">
      <c r="A12" s="7">
        <v>3</v>
      </c>
      <c r="B12" s="21" t="s">
        <v>62</v>
      </c>
      <c r="C12" s="9" t="s">
        <v>26</v>
      </c>
      <c r="D12" s="9">
        <v>0</v>
      </c>
      <c r="E12" s="9">
        <v>0</v>
      </c>
      <c r="F12" s="9">
        <v>0</v>
      </c>
      <c r="G12" s="9">
        <v>0</v>
      </c>
      <c r="H12" s="9">
        <v>0</v>
      </c>
      <c r="I12" s="9">
        <v>0</v>
      </c>
      <c r="J12" s="9">
        <v>0</v>
      </c>
      <c r="K12" s="9">
        <v>0</v>
      </c>
      <c r="L12" s="9">
        <v>0</v>
      </c>
      <c r="M12" s="9">
        <v>0</v>
      </c>
      <c r="N12" s="56">
        <f t="shared" si="0"/>
        <v>0</v>
      </c>
    </row>
    <row r="13" spans="1:14" s="1" customFormat="1" ht="22.5" customHeight="1">
      <c r="A13" s="7">
        <v>4</v>
      </c>
      <c r="B13" s="21" t="s">
        <v>63</v>
      </c>
      <c r="C13" s="9" t="s">
        <v>26</v>
      </c>
      <c r="D13" s="9">
        <v>0</v>
      </c>
      <c r="E13" s="9">
        <v>0</v>
      </c>
      <c r="F13" s="9">
        <v>0</v>
      </c>
      <c r="G13" s="9">
        <v>0</v>
      </c>
      <c r="H13" s="9">
        <v>0</v>
      </c>
      <c r="I13" s="9">
        <v>0</v>
      </c>
      <c r="J13" s="9">
        <v>0</v>
      </c>
      <c r="K13" s="9">
        <v>0</v>
      </c>
      <c r="L13" s="9">
        <v>0</v>
      </c>
      <c r="M13" s="9">
        <v>0</v>
      </c>
      <c r="N13" s="56">
        <f t="shared" si="0"/>
        <v>0</v>
      </c>
    </row>
    <row r="14" spans="1:14" s="1" customFormat="1" ht="22.5" customHeight="1">
      <c r="A14" s="7">
        <v>5</v>
      </c>
      <c r="B14" s="21" t="s">
        <v>25</v>
      </c>
      <c r="C14" s="9" t="s">
        <v>26</v>
      </c>
      <c r="D14" s="9">
        <v>0</v>
      </c>
      <c r="E14" s="9">
        <v>0</v>
      </c>
      <c r="F14" s="9">
        <v>0</v>
      </c>
      <c r="G14" s="9">
        <v>0</v>
      </c>
      <c r="H14" s="9">
        <v>0</v>
      </c>
      <c r="I14" s="9">
        <v>0</v>
      </c>
      <c r="J14" s="9">
        <v>0</v>
      </c>
      <c r="K14" s="9">
        <v>0</v>
      </c>
      <c r="L14" s="9">
        <v>0</v>
      </c>
      <c r="M14" s="9">
        <v>0</v>
      </c>
      <c r="N14" s="56">
        <f t="shared" si="0"/>
        <v>0</v>
      </c>
    </row>
    <row r="15" spans="1:14" s="1" customFormat="1" ht="22.5" customHeight="1">
      <c r="A15" s="7">
        <v>6</v>
      </c>
      <c r="B15" s="21" t="s">
        <v>27</v>
      </c>
      <c r="C15" s="9" t="s">
        <v>26</v>
      </c>
      <c r="D15" s="9">
        <v>0</v>
      </c>
      <c r="E15" s="9">
        <v>0</v>
      </c>
      <c r="F15" s="9">
        <v>0</v>
      </c>
      <c r="G15" s="9">
        <v>0</v>
      </c>
      <c r="H15" s="9">
        <v>0</v>
      </c>
      <c r="I15" s="9">
        <v>0</v>
      </c>
      <c r="J15" s="9">
        <v>0</v>
      </c>
      <c r="K15" s="9">
        <v>0</v>
      </c>
      <c r="L15" s="9">
        <v>0</v>
      </c>
      <c r="M15" s="9">
        <v>0</v>
      </c>
      <c r="N15" s="56">
        <f t="shared" si="0"/>
        <v>0</v>
      </c>
    </row>
    <row r="16" spans="1:14" s="1" customFormat="1" ht="22.5" customHeight="1">
      <c r="A16" s="7">
        <v>7</v>
      </c>
      <c r="B16" s="21" t="s">
        <v>49</v>
      </c>
      <c r="C16" s="9" t="s">
        <v>4</v>
      </c>
      <c r="D16" s="9">
        <v>2</v>
      </c>
      <c r="E16" s="9">
        <v>0</v>
      </c>
      <c r="F16" s="9">
        <v>0</v>
      </c>
      <c r="G16" s="9">
        <v>0</v>
      </c>
      <c r="H16" s="9">
        <v>0</v>
      </c>
      <c r="I16" s="9">
        <v>0</v>
      </c>
      <c r="J16" s="9">
        <v>0</v>
      </c>
      <c r="K16" s="9">
        <v>0</v>
      </c>
      <c r="L16" s="9">
        <v>0</v>
      </c>
      <c r="M16" s="9">
        <v>0</v>
      </c>
      <c r="N16" s="56">
        <f t="shared" si="0"/>
        <v>2</v>
      </c>
    </row>
    <row r="17" spans="1:14" s="1" customFormat="1" ht="22.5" customHeight="1">
      <c r="A17" s="7">
        <v>8</v>
      </c>
      <c r="B17" s="21" t="s">
        <v>29</v>
      </c>
      <c r="C17" s="9" t="s">
        <v>4</v>
      </c>
      <c r="D17" s="9">
        <v>20</v>
      </c>
      <c r="E17" s="9">
        <v>20</v>
      </c>
      <c r="F17" s="9">
        <v>30</v>
      </c>
      <c r="G17" s="9">
        <v>30</v>
      </c>
      <c r="H17" s="9">
        <v>20</v>
      </c>
      <c r="I17" s="9">
        <v>15</v>
      </c>
      <c r="J17" s="9">
        <v>15</v>
      </c>
      <c r="K17" s="9">
        <v>20</v>
      </c>
      <c r="L17" s="9">
        <v>15</v>
      </c>
      <c r="M17" s="9">
        <v>15</v>
      </c>
      <c r="N17" s="56">
        <f t="shared" si="0"/>
        <v>200</v>
      </c>
    </row>
    <row r="18" spans="1:14" s="1" customFormat="1" ht="22.5" customHeight="1">
      <c r="A18" s="7">
        <v>9</v>
      </c>
      <c r="B18" s="21" t="s">
        <v>5</v>
      </c>
      <c r="C18" s="9" t="s">
        <v>26</v>
      </c>
      <c r="D18" s="9">
        <v>28</v>
      </c>
      <c r="E18" s="9">
        <v>20</v>
      </c>
      <c r="F18" s="9">
        <v>30</v>
      </c>
      <c r="G18" s="9">
        <v>30</v>
      </c>
      <c r="H18" s="9">
        <v>20</v>
      </c>
      <c r="I18" s="9">
        <v>15</v>
      </c>
      <c r="J18" s="9">
        <v>15</v>
      </c>
      <c r="K18" s="9">
        <v>20</v>
      </c>
      <c r="L18" s="9">
        <v>15</v>
      </c>
      <c r="M18" s="9">
        <v>15</v>
      </c>
      <c r="N18" s="56">
        <f t="shared" si="0"/>
        <v>208</v>
      </c>
    </row>
    <row r="19" spans="1:14" s="1" customFormat="1" ht="22.5" customHeight="1">
      <c r="A19" s="7">
        <v>10</v>
      </c>
      <c r="B19" s="21" t="s">
        <v>6</v>
      </c>
      <c r="C19" s="9" t="s">
        <v>26</v>
      </c>
      <c r="D19" s="9">
        <v>8</v>
      </c>
      <c r="E19" s="9">
        <v>8</v>
      </c>
      <c r="F19" s="9">
        <v>8</v>
      </c>
      <c r="G19" s="9">
        <v>8</v>
      </c>
      <c r="H19" s="9">
        <v>8</v>
      </c>
      <c r="I19" s="9">
        <v>8</v>
      </c>
      <c r="J19" s="9">
        <v>8</v>
      </c>
      <c r="K19" s="9">
        <v>8</v>
      </c>
      <c r="L19" s="9">
        <v>8</v>
      </c>
      <c r="M19" s="9">
        <v>8</v>
      </c>
      <c r="N19" s="56">
        <f t="shared" si="0"/>
        <v>80</v>
      </c>
    </row>
    <row r="20" spans="1:14" s="1" customFormat="1" ht="22.5" customHeight="1">
      <c r="A20" s="7">
        <v>11</v>
      </c>
      <c r="B20" s="21" t="s">
        <v>30</v>
      </c>
      <c r="C20" s="9" t="s">
        <v>26</v>
      </c>
      <c r="D20" s="9">
        <v>0</v>
      </c>
      <c r="E20" s="9">
        <v>0</v>
      </c>
      <c r="F20" s="9">
        <v>0</v>
      </c>
      <c r="G20" s="9">
        <v>0</v>
      </c>
      <c r="H20" s="9">
        <v>0</v>
      </c>
      <c r="I20" s="9">
        <v>0</v>
      </c>
      <c r="J20" s="9">
        <v>0</v>
      </c>
      <c r="K20" s="9">
        <v>0</v>
      </c>
      <c r="L20" s="9">
        <v>0</v>
      </c>
      <c r="M20" s="9">
        <v>0</v>
      </c>
      <c r="N20" s="56">
        <f t="shared" si="0"/>
        <v>0</v>
      </c>
    </row>
    <row r="21" spans="1:14" s="1" customFormat="1" ht="22.5" customHeight="1">
      <c r="A21" s="7">
        <v>12</v>
      </c>
      <c r="B21" s="21" t="s">
        <v>17</v>
      </c>
      <c r="C21" s="9" t="s">
        <v>31</v>
      </c>
      <c r="D21" s="9">
        <v>0.85</v>
      </c>
      <c r="E21" s="9">
        <v>0.8</v>
      </c>
      <c r="F21" s="9">
        <v>1.2</v>
      </c>
      <c r="G21" s="9">
        <v>1.2</v>
      </c>
      <c r="H21" s="9">
        <v>0.85</v>
      </c>
      <c r="I21" s="9">
        <v>0.6</v>
      </c>
      <c r="J21" s="9">
        <v>0.6</v>
      </c>
      <c r="K21" s="9">
        <v>0.8</v>
      </c>
      <c r="L21" s="9">
        <v>0.65</v>
      </c>
      <c r="M21" s="9">
        <v>0.62</v>
      </c>
      <c r="N21" s="56">
        <f t="shared" si="0"/>
        <v>8.1699999999999982</v>
      </c>
    </row>
    <row r="22" spans="1:14" s="1" customFormat="1" ht="22.5" customHeight="1">
      <c r="A22" s="7">
        <v>13</v>
      </c>
      <c r="B22" s="21" t="s">
        <v>28</v>
      </c>
      <c r="C22" s="9" t="s">
        <v>26</v>
      </c>
      <c r="D22" s="9">
        <v>2</v>
      </c>
      <c r="E22" s="9">
        <v>2</v>
      </c>
      <c r="F22" s="9">
        <v>2</v>
      </c>
      <c r="G22" s="9">
        <v>2</v>
      </c>
      <c r="H22" s="9">
        <v>2</v>
      </c>
      <c r="I22" s="9">
        <v>2</v>
      </c>
      <c r="J22" s="9">
        <v>2</v>
      </c>
      <c r="K22" s="9">
        <v>2</v>
      </c>
      <c r="L22" s="9">
        <v>2</v>
      </c>
      <c r="M22" s="9">
        <v>2</v>
      </c>
      <c r="N22" s="56">
        <f t="shared" si="0"/>
        <v>20</v>
      </c>
    </row>
    <row r="23" spans="1:14" s="1" customFormat="1" ht="22.5" customHeight="1">
      <c r="A23" s="7">
        <v>14</v>
      </c>
      <c r="B23" s="21" t="s">
        <v>64</v>
      </c>
      <c r="C23" s="9" t="s">
        <v>26</v>
      </c>
      <c r="D23" s="9">
        <v>2</v>
      </c>
      <c r="E23" s="9">
        <v>2</v>
      </c>
      <c r="F23" s="9">
        <v>2</v>
      </c>
      <c r="G23" s="9">
        <v>2</v>
      </c>
      <c r="H23" s="9">
        <v>2</v>
      </c>
      <c r="I23" s="9">
        <v>2</v>
      </c>
      <c r="J23" s="9">
        <v>2</v>
      </c>
      <c r="K23" s="9">
        <v>2</v>
      </c>
      <c r="L23" s="9">
        <v>2</v>
      </c>
      <c r="M23" s="9">
        <v>2</v>
      </c>
      <c r="N23" s="56">
        <f t="shared" si="0"/>
        <v>20</v>
      </c>
    </row>
    <row r="24" spans="1:14" s="1" customFormat="1" ht="22.5" customHeight="1">
      <c r="A24" s="7">
        <v>15</v>
      </c>
      <c r="B24" s="21" t="s">
        <v>13</v>
      </c>
      <c r="C24" s="9" t="s">
        <v>14</v>
      </c>
      <c r="D24" s="9">
        <v>0</v>
      </c>
      <c r="E24" s="9">
        <v>0</v>
      </c>
      <c r="F24" s="9">
        <v>0</v>
      </c>
      <c r="G24" s="9">
        <v>0</v>
      </c>
      <c r="H24" s="9">
        <v>0</v>
      </c>
      <c r="I24" s="9">
        <v>0</v>
      </c>
      <c r="J24" s="9">
        <v>0</v>
      </c>
      <c r="K24" s="9">
        <v>0</v>
      </c>
      <c r="L24" s="9">
        <v>0</v>
      </c>
      <c r="M24" s="9">
        <v>0</v>
      </c>
      <c r="N24" s="56">
        <f t="shared" si="0"/>
        <v>0</v>
      </c>
    </row>
    <row r="25" spans="1:14" s="1" customFormat="1" ht="22.5" customHeight="1">
      <c r="A25" s="7">
        <v>16</v>
      </c>
      <c r="B25" s="21" t="s">
        <v>16</v>
      </c>
      <c r="C25" s="9" t="s">
        <v>26</v>
      </c>
      <c r="D25" s="9">
        <f>D10+D11</f>
        <v>2</v>
      </c>
      <c r="E25" s="9">
        <f>E10+E11</f>
        <v>1</v>
      </c>
      <c r="F25" s="9">
        <f t="shared" ref="F25:M25" si="1">F10+F11</f>
        <v>2</v>
      </c>
      <c r="G25" s="9">
        <f t="shared" si="1"/>
        <v>1</v>
      </c>
      <c r="H25" s="9">
        <f t="shared" si="1"/>
        <v>2</v>
      </c>
      <c r="I25" s="9">
        <f t="shared" si="1"/>
        <v>2</v>
      </c>
      <c r="J25" s="9">
        <f t="shared" si="1"/>
        <v>1</v>
      </c>
      <c r="K25" s="9">
        <f t="shared" si="1"/>
        <v>1</v>
      </c>
      <c r="L25" s="9">
        <f t="shared" si="1"/>
        <v>1</v>
      </c>
      <c r="M25" s="9">
        <f t="shared" si="1"/>
        <v>2</v>
      </c>
      <c r="N25" s="56">
        <f t="shared" si="0"/>
        <v>15</v>
      </c>
    </row>
    <row r="26" spans="1:14" s="1" customFormat="1" ht="22.5" customHeight="1">
      <c r="A26" s="7">
        <v>17</v>
      </c>
      <c r="B26" s="21" t="s">
        <v>9</v>
      </c>
      <c r="C26" s="9" t="s">
        <v>26</v>
      </c>
      <c r="D26" s="9">
        <f>D12+D13</f>
        <v>0</v>
      </c>
      <c r="E26" s="9">
        <f t="shared" ref="E26:M26" si="2">E12+E13</f>
        <v>0</v>
      </c>
      <c r="F26" s="9">
        <f t="shared" si="2"/>
        <v>0</v>
      </c>
      <c r="G26" s="9">
        <f t="shared" si="2"/>
        <v>0</v>
      </c>
      <c r="H26" s="9">
        <f t="shared" si="2"/>
        <v>0</v>
      </c>
      <c r="I26" s="9">
        <f t="shared" si="2"/>
        <v>0</v>
      </c>
      <c r="J26" s="9">
        <f t="shared" si="2"/>
        <v>0</v>
      </c>
      <c r="K26" s="9">
        <f t="shared" si="2"/>
        <v>0</v>
      </c>
      <c r="L26" s="9">
        <f t="shared" si="2"/>
        <v>0</v>
      </c>
      <c r="M26" s="9">
        <f t="shared" si="2"/>
        <v>0</v>
      </c>
      <c r="N26" s="56">
        <f t="shared" si="0"/>
        <v>0</v>
      </c>
    </row>
    <row r="27" spans="1:14" s="1" customFormat="1" ht="36" customHeight="1">
      <c r="A27" s="7">
        <v>18</v>
      </c>
      <c r="B27" s="21" t="s">
        <v>12</v>
      </c>
      <c r="C27" s="9" t="s">
        <v>50</v>
      </c>
      <c r="D27" s="9">
        <v>0</v>
      </c>
      <c r="E27" s="9">
        <v>0</v>
      </c>
      <c r="F27" s="9">
        <v>0</v>
      </c>
      <c r="G27" s="9">
        <v>0</v>
      </c>
      <c r="H27" s="9">
        <v>0</v>
      </c>
      <c r="I27" s="9">
        <v>0</v>
      </c>
      <c r="J27" s="9">
        <v>0</v>
      </c>
      <c r="K27" s="9">
        <v>0</v>
      </c>
      <c r="L27" s="9">
        <v>0</v>
      </c>
      <c r="M27" s="9">
        <v>0</v>
      </c>
      <c r="N27" s="56">
        <f t="shared" si="0"/>
        <v>0</v>
      </c>
    </row>
    <row r="28" spans="1:14" s="1" customFormat="1" ht="33" customHeight="1">
      <c r="A28" s="7">
        <v>19</v>
      </c>
      <c r="B28" s="21" t="s">
        <v>69</v>
      </c>
      <c r="C28" s="9" t="s">
        <v>15</v>
      </c>
      <c r="D28" s="9">
        <f>D10+D11</f>
        <v>2</v>
      </c>
      <c r="E28" s="9">
        <f>E10+E11</f>
        <v>1</v>
      </c>
      <c r="F28" s="9">
        <f t="shared" ref="F28:M28" si="3">F10+F11</f>
        <v>2</v>
      </c>
      <c r="G28" s="9">
        <f t="shared" si="3"/>
        <v>1</v>
      </c>
      <c r="H28" s="9">
        <f t="shared" si="3"/>
        <v>2</v>
      </c>
      <c r="I28" s="9">
        <f t="shared" si="3"/>
        <v>2</v>
      </c>
      <c r="J28" s="9">
        <f t="shared" si="3"/>
        <v>1</v>
      </c>
      <c r="K28" s="9">
        <f t="shared" si="3"/>
        <v>1</v>
      </c>
      <c r="L28" s="9">
        <f t="shared" si="3"/>
        <v>1</v>
      </c>
      <c r="M28" s="9">
        <f t="shared" si="3"/>
        <v>2</v>
      </c>
      <c r="N28" s="56">
        <f t="shared" si="0"/>
        <v>15</v>
      </c>
    </row>
    <row r="29" spans="1:14" s="1" customFormat="1" ht="22.5" customHeight="1">
      <c r="A29" s="7">
        <v>20</v>
      </c>
      <c r="B29" s="26" t="s">
        <v>52</v>
      </c>
      <c r="C29" s="9"/>
      <c r="D29" s="9"/>
      <c r="E29" s="9"/>
      <c r="F29" s="9"/>
      <c r="G29" s="9"/>
      <c r="H29" s="9"/>
      <c r="I29" s="9"/>
      <c r="J29" s="9"/>
      <c r="K29" s="9"/>
      <c r="L29" s="9"/>
      <c r="M29" s="9"/>
      <c r="N29" s="56"/>
    </row>
    <row r="30" spans="1:14" s="1" customFormat="1" ht="31.5" customHeight="1">
      <c r="A30" s="88" t="s">
        <v>32</v>
      </c>
      <c r="B30" s="89"/>
      <c r="C30" s="89"/>
      <c r="D30" s="89"/>
      <c r="E30" s="89"/>
      <c r="F30" s="89"/>
      <c r="G30" s="89"/>
      <c r="H30" s="89"/>
      <c r="I30" s="89"/>
      <c r="J30" s="89"/>
      <c r="K30" s="89"/>
      <c r="L30" s="89"/>
      <c r="M30" s="89"/>
      <c r="N30" s="57"/>
    </row>
    <row r="31" spans="1:14" s="1" customFormat="1" ht="72" customHeight="1">
      <c r="A31" s="7">
        <v>1</v>
      </c>
      <c r="B31" s="21" t="s">
        <v>65</v>
      </c>
      <c r="C31" s="9" t="s">
        <v>26</v>
      </c>
      <c r="D31" s="9">
        <v>1</v>
      </c>
      <c r="E31" s="9">
        <v>1</v>
      </c>
      <c r="F31" s="9">
        <v>1</v>
      </c>
      <c r="G31" s="9">
        <v>1</v>
      </c>
      <c r="H31" s="9">
        <v>1</v>
      </c>
      <c r="I31" s="9">
        <v>1</v>
      </c>
      <c r="J31" s="9">
        <v>1</v>
      </c>
      <c r="K31" s="9">
        <v>1</v>
      </c>
      <c r="L31" s="9">
        <v>1</v>
      </c>
      <c r="M31" s="9">
        <v>1</v>
      </c>
      <c r="N31" s="56">
        <f>SUM(D31:M31)</f>
        <v>10</v>
      </c>
    </row>
    <row r="32" spans="1:14" s="1" customFormat="1" ht="50.25" customHeight="1">
      <c r="A32" s="7">
        <v>2</v>
      </c>
      <c r="B32" s="21" t="s">
        <v>33</v>
      </c>
      <c r="C32" s="9" t="s">
        <v>26</v>
      </c>
      <c r="D32" s="9">
        <v>0</v>
      </c>
      <c r="E32" s="9">
        <v>0</v>
      </c>
      <c r="F32" s="9">
        <v>0</v>
      </c>
      <c r="G32" s="9">
        <v>0</v>
      </c>
      <c r="H32" s="9">
        <v>0</v>
      </c>
      <c r="I32" s="9">
        <v>0</v>
      </c>
      <c r="J32" s="9">
        <v>0</v>
      </c>
      <c r="K32" s="9">
        <v>0</v>
      </c>
      <c r="L32" s="9">
        <v>0</v>
      </c>
      <c r="M32" s="9">
        <v>0</v>
      </c>
      <c r="N32" s="56">
        <f t="shared" ref="N32:N35" si="4">SUM(D32:M32)</f>
        <v>0</v>
      </c>
    </row>
    <row r="33" spans="1:14" s="1" customFormat="1" ht="33" customHeight="1">
      <c r="A33" s="7">
        <v>3</v>
      </c>
      <c r="B33" s="21" t="s">
        <v>53</v>
      </c>
      <c r="C33" s="9" t="s">
        <v>26</v>
      </c>
      <c r="D33" s="9">
        <v>25</v>
      </c>
      <c r="E33" s="9">
        <v>25</v>
      </c>
      <c r="F33" s="9">
        <v>25</v>
      </c>
      <c r="G33" s="9">
        <v>25</v>
      </c>
      <c r="H33" s="9">
        <v>25</v>
      </c>
      <c r="I33" s="9">
        <v>25</v>
      </c>
      <c r="J33" s="9">
        <v>25</v>
      </c>
      <c r="K33" s="9">
        <v>25</v>
      </c>
      <c r="L33" s="9">
        <v>25</v>
      </c>
      <c r="M33" s="9">
        <v>25</v>
      </c>
      <c r="N33" s="56">
        <f t="shared" si="4"/>
        <v>250</v>
      </c>
    </row>
    <row r="34" spans="1:14" s="1" customFormat="1" ht="36.75" customHeight="1">
      <c r="A34" s="7">
        <v>4</v>
      </c>
      <c r="B34" s="21" t="s">
        <v>70</v>
      </c>
      <c r="C34" s="9" t="s">
        <v>15</v>
      </c>
      <c r="D34" s="9">
        <v>15</v>
      </c>
      <c r="E34" s="9">
        <v>15</v>
      </c>
      <c r="F34" s="9">
        <v>15</v>
      </c>
      <c r="G34" s="9">
        <v>15</v>
      </c>
      <c r="H34" s="9">
        <v>15</v>
      </c>
      <c r="I34" s="9">
        <v>15</v>
      </c>
      <c r="J34" s="9">
        <v>15</v>
      </c>
      <c r="K34" s="9">
        <v>15</v>
      </c>
      <c r="L34" s="9">
        <v>15</v>
      </c>
      <c r="M34" s="9">
        <v>15</v>
      </c>
      <c r="N34" s="56">
        <f t="shared" si="4"/>
        <v>150</v>
      </c>
    </row>
    <row r="35" spans="1:14" s="1" customFormat="1" ht="37.5" customHeight="1">
      <c r="A35" s="7">
        <v>5</v>
      </c>
      <c r="B35" s="21" t="s">
        <v>71</v>
      </c>
      <c r="C35" s="9" t="s">
        <v>15</v>
      </c>
      <c r="D35" s="9">
        <v>20</v>
      </c>
      <c r="E35" s="9">
        <v>20</v>
      </c>
      <c r="F35" s="9">
        <v>20</v>
      </c>
      <c r="G35" s="9">
        <v>20</v>
      </c>
      <c r="H35" s="9">
        <v>20</v>
      </c>
      <c r="I35" s="9">
        <v>20</v>
      </c>
      <c r="J35" s="9">
        <v>20</v>
      </c>
      <c r="K35" s="9">
        <v>20</v>
      </c>
      <c r="L35" s="9">
        <v>20</v>
      </c>
      <c r="M35" s="9">
        <v>20</v>
      </c>
      <c r="N35" s="56">
        <f t="shared" si="4"/>
        <v>200</v>
      </c>
    </row>
    <row r="36" spans="1:14" s="1" customFormat="1" ht="21.75" customHeight="1">
      <c r="A36" s="7">
        <v>6</v>
      </c>
      <c r="B36" s="26" t="s">
        <v>52</v>
      </c>
      <c r="C36" s="9"/>
      <c r="D36" s="9"/>
      <c r="E36" s="9"/>
      <c r="F36" s="9"/>
      <c r="G36" s="9"/>
      <c r="H36" s="9"/>
      <c r="I36" s="9"/>
      <c r="J36" s="9"/>
      <c r="K36" s="9"/>
      <c r="L36" s="9"/>
      <c r="M36" s="9"/>
      <c r="N36" s="55"/>
    </row>
    <row r="37" spans="1:14" s="1" customFormat="1" ht="20.25" customHeight="1">
      <c r="A37" s="7">
        <v>7</v>
      </c>
      <c r="B37" s="8"/>
      <c r="C37" s="9"/>
      <c r="D37" s="9"/>
      <c r="E37" s="9"/>
      <c r="F37" s="9"/>
      <c r="G37" s="9"/>
      <c r="H37" s="9"/>
      <c r="I37" s="9"/>
      <c r="J37" s="9"/>
      <c r="K37" s="9"/>
      <c r="L37" s="9"/>
      <c r="M37" s="9"/>
      <c r="N37" s="55"/>
    </row>
    <row r="38" spans="1:14" ht="16.5" customHeight="1">
      <c r="A38" s="86"/>
      <c r="B38" s="86"/>
      <c r="C38" s="86"/>
      <c r="D38" s="86"/>
      <c r="E38" s="86"/>
      <c r="F38" s="86"/>
      <c r="G38" s="86"/>
      <c r="H38" s="86"/>
      <c r="I38" s="86"/>
      <c r="J38" s="86"/>
      <c r="K38" s="86"/>
      <c r="L38" s="86"/>
      <c r="M38" s="86"/>
    </row>
    <row r="39" spans="1:14" ht="32.25" customHeight="1">
      <c r="A39" s="86"/>
      <c r="B39" s="86"/>
      <c r="C39" s="86"/>
      <c r="D39" s="86"/>
      <c r="E39" s="86"/>
      <c r="F39" s="86"/>
      <c r="G39" s="86"/>
      <c r="H39" s="86"/>
      <c r="I39" s="86"/>
      <c r="J39" s="86"/>
      <c r="K39" s="86"/>
      <c r="L39" s="86"/>
      <c r="M39" s="86"/>
    </row>
    <row r="40" spans="1:14" ht="16.5" customHeight="1">
      <c r="A40" s="11"/>
      <c r="B40" s="85" t="s">
        <v>95</v>
      </c>
      <c r="C40" s="13"/>
      <c r="D40" s="13"/>
      <c r="E40" s="13"/>
      <c r="F40" s="13"/>
      <c r="G40" s="13"/>
      <c r="H40" s="13"/>
      <c r="I40" s="13"/>
      <c r="J40" s="85" t="s">
        <v>77</v>
      </c>
      <c r="K40" s="85"/>
      <c r="L40" s="13"/>
      <c r="M40" s="13"/>
    </row>
    <row r="41" spans="1:14" ht="16.5" customHeight="1">
      <c r="A41" s="11"/>
      <c r="B41" s="85"/>
      <c r="C41" s="13"/>
      <c r="D41" s="13"/>
      <c r="E41" s="13"/>
      <c r="F41" s="13"/>
      <c r="G41" s="13"/>
      <c r="H41" s="13"/>
      <c r="I41" s="13"/>
      <c r="J41" s="85" t="s">
        <v>143</v>
      </c>
      <c r="K41" s="85"/>
      <c r="L41" s="13"/>
      <c r="M41" s="13"/>
    </row>
    <row r="42" spans="1:14" ht="16.5">
      <c r="A42" s="11"/>
      <c r="B42" s="85"/>
      <c r="C42" s="13"/>
      <c r="D42" s="13"/>
      <c r="E42" s="13"/>
      <c r="F42" s="13"/>
      <c r="G42" s="13"/>
      <c r="H42" s="13"/>
      <c r="I42" s="13"/>
      <c r="J42" s="85" t="s">
        <v>124</v>
      </c>
      <c r="K42" s="85"/>
      <c r="L42" s="13"/>
      <c r="M42" s="13"/>
    </row>
    <row r="43" spans="1:14" ht="24" customHeight="1">
      <c r="A43" s="16"/>
      <c r="B43" s="16"/>
      <c r="C43" s="16"/>
      <c r="D43" s="16"/>
      <c r="E43" s="16"/>
      <c r="F43" s="16"/>
      <c r="G43" s="16"/>
      <c r="H43" s="16"/>
      <c r="I43" s="16"/>
      <c r="J43" s="16"/>
      <c r="K43" s="16"/>
      <c r="L43" s="16"/>
      <c r="M43" s="16"/>
    </row>
    <row r="44" spans="1:14" ht="16.5" customHeight="1">
      <c r="A44" s="16"/>
      <c r="B44" s="16"/>
      <c r="C44" s="16"/>
      <c r="D44" s="16"/>
      <c r="E44" s="16"/>
      <c r="F44" s="16"/>
      <c r="G44" s="16"/>
      <c r="H44" s="16"/>
      <c r="I44" s="16"/>
      <c r="J44" s="16"/>
      <c r="K44" s="16"/>
      <c r="L44" s="16"/>
      <c r="M44" s="16"/>
    </row>
    <row r="45" spans="1:14" ht="16.5" customHeight="1">
      <c r="A45" s="85" t="s">
        <v>96</v>
      </c>
      <c r="B45" s="85"/>
      <c r="C45" s="85"/>
      <c r="D45" s="85"/>
      <c r="E45" s="85"/>
      <c r="F45" s="85"/>
      <c r="G45" s="85"/>
      <c r="H45" s="85"/>
      <c r="I45" s="85"/>
      <c r="J45" s="85"/>
      <c r="K45" s="85"/>
      <c r="L45" s="85"/>
      <c r="M45" s="85"/>
    </row>
    <row r="46" spans="1:14" ht="16.5" customHeight="1">
      <c r="A46" s="85"/>
      <c r="B46" s="85"/>
      <c r="C46" s="85"/>
      <c r="D46" s="85"/>
      <c r="E46" s="85"/>
      <c r="F46" s="85"/>
      <c r="G46" s="85"/>
      <c r="H46" s="85"/>
      <c r="I46" s="85"/>
      <c r="J46" s="85"/>
      <c r="K46" s="85"/>
      <c r="L46" s="85"/>
      <c r="M46" s="85"/>
    </row>
    <row r="47" spans="1:14" ht="16.5" customHeight="1">
      <c r="A47" s="85"/>
      <c r="B47" s="85"/>
      <c r="C47" s="85"/>
      <c r="D47" s="85"/>
      <c r="E47" s="85"/>
      <c r="F47" s="85"/>
      <c r="G47" s="85"/>
      <c r="H47" s="85"/>
      <c r="I47" s="85"/>
      <c r="J47" s="85"/>
      <c r="K47" s="85"/>
      <c r="L47" s="85"/>
      <c r="M47" s="85"/>
    </row>
    <row r="48" spans="1:14" ht="16.5" customHeight="1">
      <c r="A48" s="16"/>
      <c r="B48" s="16"/>
      <c r="C48" s="16"/>
      <c r="D48" s="16"/>
      <c r="E48" s="16"/>
      <c r="F48" s="16"/>
      <c r="G48" s="16"/>
      <c r="H48" s="16"/>
      <c r="I48" s="16"/>
      <c r="J48" s="16"/>
      <c r="K48" s="16"/>
      <c r="L48" s="16"/>
      <c r="M48" s="16"/>
    </row>
    <row r="49" spans="1:13" ht="16.5" customHeight="1">
      <c r="A49" s="16"/>
      <c r="B49" s="16"/>
      <c r="C49" s="16"/>
      <c r="D49" s="16"/>
      <c r="E49" s="16"/>
      <c r="F49" s="16"/>
      <c r="G49" s="16"/>
      <c r="H49" s="16"/>
      <c r="I49" s="16"/>
      <c r="J49" s="16"/>
      <c r="K49" s="16"/>
      <c r="L49" s="16"/>
      <c r="M49" s="16"/>
    </row>
    <row r="50" spans="1:13" ht="15" customHeight="1">
      <c r="A50" s="16"/>
      <c r="B50" s="16"/>
      <c r="C50" s="16"/>
      <c r="D50" s="16"/>
      <c r="E50" s="16"/>
      <c r="F50" s="16"/>
      <c r="G50" s="16"/>
      <c r="H50" s="16"/>
      <c r="I50" s="16"/>
      <c r="J50" s="16"/>
      <c r="K50" s="16"/>
      <c r="L50" s="16"/>
      <c r="M50" s="16"/>
    </row>
    <row r="51" spans="1:13" ht="16.5" customHeight="1">
      <c r="A51" s="16"/>
      <c r="B51" s="16"/>
      <c r="C51" s="16"/>
      <c r="D51" s="16"/>
      <c r="E51" s="16"/>
      <c r="F51" s="16"/>
      <c r="G51" s="16"/>
      <c r="H51" s="16"/>
      <c r="I51" s="16"/>
      <c r="J51" s="16"/>
      <c r="K51" s="16"/>
      <c r="L51" s="16"/>
      <c r="M51" s="16"/>
    </row>
    <row r="52" spans="1:13" ht="15" customHeight="1">
      <c r="A52" s="16"/>
      <c r="B52" s="16"/>
      <c r="C52" s="16"/>
      <c r="D52" s="16"/>
      <c r="E52" s="16"/>
      <c r="F52" s="16"/>
      <c r="G52" s="16"/>
      <c r="H52" s="16"/>
      <c r="I52" s="16"/>
      <c r="J52" s="16"/>
      <c r="K52" s="16"/>
      <c r="L52" s="16"/>
      <c r="M52" s="16"/>
    </row>
    <row r="53" spans="1:13" ht="15" customHeight="1">
      <c r="A53" s="16"/>
      <c r="B53" s="16"/>
      <c r="C53" s="16"/>
      <c r="D53" s="16"/>
      <c r="E53" s="16"/>
      <c r="F53" s="16"/>
      <c r="G53" s="16"/>
      <c r="H53" s="16"/>
      <c r="I53" s="16"/>
      <c r="J53" s="16"/>
      <c r="K53" s="16"/>
      <c r="L53" s="16"/>
      <c r="M53" s="16"/>
    </row>
    <row r="54" spans="1:13" ht="15" customHeight="1">
      <c r="A54" s="16"/>
      <c r="B54" s="16"/>
      <c r="C54" s="16"/>
      <c r="D54" s="16"/>
      <c r="E54" s="16"/>
      <c r="F54" s="16"/>
      <c r="G54" s="16"/>
      <c r="H54" s="16"/>
      <c r="I54" s="16"/>
      <c r="J54" s="16"/>
      <c r="K54" s="16"/>
      <c r="L54" s="16"/>
      <c r="M54" s="16"/>
    </row>
    <row r="55" spans="1:13" ht="15" customHeight="1">
      <c r="A55" s="16"/>
      <c r="B55" s="16"/>
      <c r="C55" s="16"/>
      <c r="D55" s="16"/>
      <c r="E55" s="16"/>
      <c r="F55" s="16"/>
      <c r="G55" s="16"/>
      <c r="H55" s="16"/>
      <c r="I55" s="16"/>
      <c r="J55" s="16"/>
      <c r="K55" s="16"/>
      <c r="L55" s="16"/>
      <c r="M55" s="16"/>
    </row>
    <row r="56" spans="1:13" ht="15" customHeight="1">
      <c r="A56" s="16"/>
      <c r="B56" s="16"/>
      <c r="C56" s="16"/>
      <c r="D56" s="16"/>
      <c r="E56" s="16"/>
      <c r="F56" s="16"/>
      <c r="G56" s="16"/>
      <c r="H56" s="16"/>
      <c r="I56" s="16"/>
      <c r="J56" s="16"/>
      <c r="K56" s="16"/>
      <c r="L56" s="16"/>
      <c r="M56" s="16"/>
    </row>
    <row r="57" spans="1:13" ht="15" customHeight="1">
      <c r="A57" s="16"/>
      <c r="B57" s="16"/>
      <c r="C57" s="16"/>
      <c r="D57" s="16"/>
      <c r="E57" s="16"/>
      <c r="F57" s="16"/>
      <c r="G57" s="16"/>
      <c r="H57" s="16"/>
      <c r="I57" s="16"/>
      <c r="J57" s="16"/>
      <c r="K57" s="16"/>
      <c r="L57" s="16"/>
      <c r="M57" s="16"/>
    </row>
    <row r="58" spans="1:13" ht="15" customHeight="1">
      <c r="A58" s="16"/>
      <c r="B58" s="16"/>
      <c r="C58" s="16"/>
      <c r="D58" s="16"/>
      <c r="E58" s="16"/>
      <c r="F58" s="16"/>
      <c r="G58" s="16"/>
      <c r="H58" s="16"/>
      <c r="I58" s="16"/>
      <c r="J58" s="16"/>
      <c r="K58" s="16"/>
      <c r="L58" s="16"/>
      <c r="M58" s="16"/>
    </row>
    <row r="59" spans="1:13" ht="15" customHeight="1">
      <c r="A59" s="16"/>
      <c r="B59" s="16"/>
      <c r="C59" s="16"/>
      <c r="D59" s="16"/>
      <c r="E59" s="16"/>
      <c r="F59" s="16"/>
      <c r="G59" s="16"/>
      <c r="H59" s="16"/>
      <c r="I59" s="16"/>
      <c r="J59" s="16"/>
      <c r="K59" s="16"/>
      <c r="L59" s="16"/>
      <c r="M59" s="16"/>
    </row>
    <row r="60" spans="1:13" ht="33" customHeight="1">
      <c r="A60" s="11"/>
      <c r="B60" s="12"/>
      <c r="C60" s="12"/>
      <c r="D60" s="12"/>
      <c r="E60" s="12"/>
      <c r="F60" s="12"/>
      <c r="G60" s="12"/>
      <c r="H60" s="12"/>
      <c r="I60" s="12"/>
      <c r="J60" s="12"/>
      <c r="K60" s="12"/>
      <c r="L60" s="12"/>
      <c r="M60" s="12"/>
    </row>
    <row r="61" spans="1:13" ht="16.5" customHeight="1">
      <c r="A61" s="11"/>
      <c r="B61" s="85"/>
      <c r="C61" s="13"/>
      <c r="D61" s="13"/>
      <c r="E61" s="13"/>
      <c r="F61" s="13"/>
      <c r="G61" s="13"/>
      <c r="H61" s="13"/>
      <c r="I61" s="13"/>
      <c r="J61" s="13"/>
      <c r="K61" s="13"/>
      <c r="L61" s="13"/>
      <c r="M61" s="13"/>
    </row>
    <row r="62" spans="1:13" ht="16.5" customHeight="1">
      <c r="A62" s="11"/>
      <c r="B62" s="85"/>
      <c r="C62" s="13"/>
      <c r="D62" s="13"/>
      <c r="E62" s="13"/>
      <c r="F62" s="13"/>
      <c r="G62" s="13"/>
      <c r="H62" s="13"/>
      <c r="I62" s="13"/>
      <c r="J62" s="13"/>
      <c r="K62" s="13"/>
      <c r="L62" s="13"/>
      <c r="M62" s="13"/>
    </row>
    <row r="63" spans="1:13" ht="16.5">
      <c r="A63" s="11"/>
      <c r="B63" s="85"/>
      <c r="C63" s="13"/>
      <c r="D63" s="13"/>
      <c r="E63" s="13"/>
      <c r="F63" s="13"/>
      <c r="G63" s="13"/>
      <c r="H63" s="13"/>
      <c r="I63" s="13"/>
      <c r="J63" s="13"/>
      <c r="K63" s="13"/>
      <c r="L63" s="13"/>
      <c r="M63" s="13"/>
    </row>
  </sheetData>
  <mergeCells count="17">
    <mergeCell ref="A30:M30"/>
    <mergeCell ref="A38:M39"/>
    <mergeCell ref="B40:B42"/>
    <mergeCell ref="A45:M47"/>
    <mergeCell ref="B61:B63"/>
    <mergeCell ref="J40:K40"/>
    <mergeCell ref="J41:K41"/>
    <mergeCell ref="J42:K42"/>
    <mergeCell ref="A1:M1"/>
    <mergeCell ref="A2:M2"/>
    <mergeCell ref="A3:M3"/>
    <mergeCell ref="A4:A7"/>
    <mergeCell ref="B4:B7"/>
    <mergeCell ref="C4:C7"/>
    <mergeCell ref="D4:N4"/>
    <mergeCell ref="D5:N5"/>
    <mergeCell ref="N6:N9"/>
  </mergeCells>
  <printOptions horizontalCentered="1"/>
  <pageMargins left="0" right="0" top="0" bottom="0" header="0.19685039370078741" footer="0.31496062992125984"/>
  <pageSetup paperSize="9" scale="96" orientation="portrait" verticalDpi="300" r:id="rId1"/>
  <rowBreaks count="1" manualBreakCount="1">
    <brk id="2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Estimate</vt:lpstr>
      <vt:lpstr>Bill of materials</vt:lpstr>
      <vt:lpstr>KODLIPET</vt:lpstr>
      <vt:lpstr>BESUR</vt:lpstr>
      <vt:lpstr>bydagotta</vt:lpstr>
      <vt:lpstr>BESUR!Print_Area</vt:lpstr>
      <vt:lpstr>'Bill of materials'!Print_Area</vt:lpstr>
      <vt:lpstr>bydagotta!Print_Area</vt:lpstr>
      <vt:lpstr>Estimate!Print_Area</vt:lpstr>
      <vt:lpstr>KODLIPET!Print_Area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2023-08-28T10:23:46Z</dcterms:modified>
</cp:coreProperties>
</file>